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<sst xmlns="http://schemas.openxmlformats.org/spreadsheetml/2006/main" count="85" uniqueCount="83">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</sst>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K18" sqref="K1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44246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ROUND(92.1194691572431,2)</f>
        <v>92.12</v>
      </c>
      <c r="D6" s="28">
        <f>F6</f>
        <v>92.24</v>
      </c>
      <c r="E6" s="28">
        <f>F6</f>
        <v>92.24</v>
      </c>
      <c r="F6" s="28">
        <f>ROUND(92.2357891812733,2)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ROUND(92.1194691572431,2)</f>
        <v>92.12</v>
      </c>
      <c r="D7" s="28">
        <f>F7</f>
        <v>90.44</v>
      </c>
      <c r="E7" s="28">
        <f>F7</f>
        <v>90.44</v>
      </c>
      <c r="F7" s="28">
        <f>ROUND(90.4384408412609,2)</f>
        <v>90.44</v>
      </c>
      <c r="G7" s="28"/>
      <c r="H7" s="38"/>
    </row>
    <row r="8" spans="1:8" ht="12.75" customHeight="1">
      <c r="A8" s="26">
        <v>44460</v>
      </c>
      <c r="B8" s="27"/>
      <c r="C8" s="28">
        <f>ROUND(92.1194691572431,2)</f>
        <v>92.12</v>
      </c>
      <c r="D8" s="28">
        <f>F8</f>
        <v>89.42</v>
      </c>
      <c r="E8" s="28">
        <f>F8</f>
        <v>89.42</v>
      </c>
      <c r="F8" s="28">
        <f>ROUND(89.4171319387077,2)</f>
        <v>89.42</v>
      </c>
      <c r="G8" s="28"/>
      <c r="H8" s="38"/>
    </row>
    <row r="9" spans="1:8" ht="12.75" customHeight="1">
      <c r="A9" s="26">
        <v>44551</v>
      </c>
      <c r="B9" s="27"/>
      <c r="C9" s="28">
        <f>ROUND(92.1194691572431,2)</f>
        <v>92.12</v>
      </c>
      <c r="D9" s="28">
        <f>F9</f>
        <v>90.7</v>
      </c>
      <c r="E9" s="28">
        <f>F9</f>
        <v>90.7</v>
      </c>
      <c r="F9" s="28">
        <f>ROUND(90.7035446105402,2)</f>
        <v>90.7</v>
      </c>
      <c r="G9" s="28"/>
      <c r="H9" s="38"/>
    </row>
    <row r="10" spans="1:8" ht="12.75" customHeight="1">
      <c r="A10" s="26">
        <v>44635</v>
      </c>
      <c r="B10" s="27"/>
      <c r="C10" s="28">
        <f>ROUND(92.1194691572431,2)</f>
        <v>92.12</v>
      </c>
      <c r="D10" s="28">
        <f>F10</f>
        <v>90.19</v>
      </c>
      <c r="E10" s="28">
        <f>F10</f>
        <v>90.19</v>
      </c>
      <c r="F10" s="28">
        <f>ROUND(90.189052215094,2)</f>
        <v>90.19</v>
      </c>
      <c r="G10" s="28"/>
      <c r="H10" s="38"/>
    </row>
    <row r="11" spans="1:8" ht="12.75" customHeight="1">
      <c r="A11" s="26">
        <v>44733</v>
      </c>
      <c r="B11" s="27"/>
      <c r="C11" s="28">
        <f>ROUND(92.1194691572431,2)</f>
        <v>92.12</v>
      </c>
      <c r="D11" s="28">
        <f>F11</f>
        <v>90.35</v>
      </c>
      <c r="E11" s="28">
        <f>F11</f>
        <v>90.35</v>
      </c>
      <c r="F11" s="28">
        <f>ROUND(90.3510887637762,2)</f>
        <v>90.35</v>
      </c>
      <c r="G11" s="28"/>
      <c r="H11" s="38"/>
    </row>
    <row r="12" spans="1:8" ht="12.75" customHeight="1">
      <c r="A12" s="26">
        <v>44824</v>
      </c>
      <c r="B12" s="27"/>
      <c r="C12" s="28">
        <f>ROUND(92.1194691572431,2)</f>
        <v>92.12</v>
      </c>
      <c r="D12" s="28">
        <f>F12</f>
        <v>93.53</v>
      </c>
      <c r="E12" s="28">
        <f>F12</f>
        <v>93.53</v>
      </c>
      <c r="F12" s="28">
        <f>ROUND(93.5349649276908,2)</f>
        <v>93.53</v>
      </c>
      <c r="G12" s="28"/>
      <c r="H12" s="38"/>
    </row>
    <row r="13" spans="1:8" ht="12.75" customHeight="1">
      <c r="A13" s="26">
        <v>44915</v>
      </c>
      <c r="B13" s="27"/>
      <c r="C13" s="28">
        <f>ROUND(92.1194691572431,2)</f>
        <v>92.12</v>
      </c>
      <c r="D13" s="28">
        <f>F13</f>
        <v>94.08</v>
      </c>
      <c r="E13" s="28">
        <f>F13</f>
        <v>94.08</v>
      </c>
      <c r="F13" s="28">
        <f>ROUND(94.0796988074323,2)</f>
        <v>94.08</v>
      </c>
      <c r="G13" s="28"/>
      <c r="H13" s="38"/>
    </row>
    <row r="14" spans="1:8" ht="12.75" customHeight="1">
      <c r="A14" s="26">
        <v>45007</v>
      </c>
      <c r="B14" s="27"/>
      <c r="C14" s="28">
        <f>ROUND(92.1194691572431,2)</f>
        <v>92.12</v>
      </c>
      <c r="D14" s="28">
        <f>F14</f>
        <v>86.52</v>
      </c>
      <c r="E14" s="28">
        <f>F14</f>
        <v>86.52</v>
      </c>
      <c r="F14" s="28">
        <f>ROUND(86.5191883395448,2)</f>
        <v>86.52</v>
      </c>
      <c r="G14" s="28"/>
      <c r="H14" s="38"/>
    </row>
    <row r="15" spans="1:8" ht="12.75" customHeight="1">
      <c r="A15" s="26">
        <v>45097</v>
      </c>
      <c r="B15" s="27"/>
      <c r="C15" s="28">
        <f>ROUND(92.1194691572431,2)</f>
        <v>92.12</v>
      </c>
      <c r="D15" s="28">
        <f>F15</f>
        <v>92.12</v>
      </c>
      <c r="E15" s="28">
        <f>F15</f>
        <v>92.12</v>
      </c>
      <c r="F15" s="28">
        <f>ROUND(92.1194691572431,2)</f>
        <v>92.12</v>
      </c>
      <c r="G15" s="28"/>
      <c r="H15" s="38"/>
    </row>
    <row r="16" spans="1:8" ht="12.75" customHeight="1">
      <c r="A16" s="26">
        <v>45188</v>
      </c>
      <c r="B16" s="27"/>
      <c r="C16" s="28">
        <f>ROUND(92.1194691572431,2)</f>
        <v>92.12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ROUND(89.4319411170394,2)</f>
        <v>89.43</v>
      </c>
      <c r="D18" s="28">
        <f>F18</f>
        <v>80.57</v>
      </c>
      <c r="E18" s="28">
        <f>F18</f>
        <v>80.57</v>
      </c>
      <c r="F18" s="28">
        <f>ROUND(80.5681657061472,2)</f>
        <v>80.57</v>
      </c>
      <c r="G18" s="28"/>
      <c r="H18" s="38"/>
    </row>
    <row r="19" spans="1:8" ht="12.75" customHeight="1">
      <c r="A19" s="26">
        <v>46097</v>
      </c>
      <c r="B19" s="27"/>
      <c r="C19" s="28">
        <f>ROUND(89.4319411170394,2)</f>
        <v>89.43</v>
      </c>
      <c r="D19" s="28">
        <f>F19</f>
        <v>77.14</v>
      </c>
      <c r="E19" s="28">
        <f>F19</f>
        <v>77.14</v>
      </c>
      <c r="F19" s="28">
        <f>ROUND(77.1449538162424,2)</f>
        <v>77.14</v>
      </c>
      <c r="G19" s="28"/>
      <c r="H19" s="38"/>
    </row>
    <row r="20" spans="1:8" ht="12.75" customHeight="1">
      <c r="A20" s="26">
        <v>46188</v>
      </c>
      <c r="B20" s="27"/>
      <c r="C20" s="28">
        <f>ROUND(89.4319411170394,2)</f>
        <v>89.43</v>
      </c>
      <c r="D20" s="28">
        <f>F20</f>
        <v>75.58</v>
      </c>
      <c r="E20" s="28">
        <f>F20</f>
        <v>75.58</v>
      </c>
      <c r="F20" s="28">
        <f>ROUND(75.5772298161292,2)</f>
        <v>75.58</v>
      </c>
      <c r="G20" s="28"/>
      <c r="H20" s="38"/>
    </row>
    <row r="21" spans="1:8" ht="12.75" customHeight="1">
      <c r="A21" s="26">
        <v>46286</v>
      </c>
      <c r="B21" s="27"/>
      <c r="C21" s="28">
        <f>ROUND(89.4319411170394,2)</f>
        <v>89.43</v>
      </c>
      <c r="D21" s="28">
        <f>F21</f>
        <v>77.6</v>
      </c>
      <c r="E21" s="28">
        <f>F21</f>
        <v>77.6</v>
      </c>
      <c r="F21" s="28">
        <f>ROUND(77.5979148893376,2)</f>
        <v>77.6</v>
      </c>
      <c r="G21" s="28"/>
      <c r="H21" s="38"/>
    </row>
    <row r="22" spans="1:8" ht="12.75" customHeight="1">
      <c r="A22" s="26">
        <v>46377</v>
      </c>
      <c r="B22" s="27"/>
      <c r="C22" s="28">
        <f>ROUND(89.4319411170394,2)</f>
        <v>89.43</v>
      </c>
      <c r="D22" s="28">
        <f>F22</f>
        <v>81.61</v>
      </c>
      <c r="E22" s="28">
        <f>F22</f>
        <v>81.61</v>
      </c>
      <c r="F22" s="28">
        <f>ROUND(81.6057685534747,2)</f>
        <v>81.61</v>
      </c>
      <c r="G22" s="28"/>
      <c r="H22" s="38"/>
    </row>
    <row r="23" spans="1:8" ht="12.75" customHeight="1">
      <c r="A23" s="26">
        <v>46461</v>
      </c>
      <c r="B23" s="27"/>
      <c r="C23" s="28">
        <f>ROUND(89.4319411170394,2)</f>
        <v>89.43</v>
      </c>
      <c r="D23" s="28">
        <f>F23</f>
        <v>80.12</v>
      </c>
      <c r="E23" s="28">
        <f>F23</f>
        <v>80.12</v>
      </c>
      <c r="F23" s="28">
        <f>ROUND(80.1189346226931,2)</f>
        <v>80.12</v>
      </c>
      <c r="G23" s="28"/>
      <c r="H23" s="38"/>
    </row>
    <row r="24" spans="1:8" ht="12.75" customHeight="1">
      <c r="A24" s="26">
        <v>46559</v>
      </c>
      <c r="B24" s="27"/>
      <c r="C24" s="28">
        <f>ROUND(89.4319411170394,2)</f>
        <v>89.43</v>
      </c>
      <c r="D24" s="28">
        <f>F24</f>
        <v>82.2</v>
      </c>
      <c r="E24" s="28">
        <f>F24</f>
        <v>82.2</v>
      </c>
      <c r="F24" s="28">
        <f>ROUND(82.198849918878,2)</f>
        <v>82.2</v>
      </c>
      <c r="G24" s="28"/>
      <c r="H24" s="38"/>
    </row>
    <row r="25" spans="1:8" ht="12.75" customHeight="1">
      <c r="A25" s="26">
        <v>46650</v>
      </c>
      <c r="B25" s="27"/>
      <c r="C25" s="28">
        <f>ROUND(89.4319411170394,2)</f>
        <v>89.43</v>
      </c>
      <c r="D25" s="28">
        <f>F25</f>
        <v>88.01</v>
      </c>
      <c r="E25" s="28">
        <f>F25</f>
        <v>88.01</v>
      </c>
      <c r="F25" s="28">
        <f>ROUND(88.0115417909764,2)</f>
        <v>88.01</v>
      </c>
      <c r="G25" s="28"/>
      <c r="H25" s="38"/>
    </row>
    <row r="26" spans="1:8" ht="12.75" customHeight="1">
      <c r="A26" s="26">
        <v>46741</v>
      </c>
      <c r="B26" s="27"/>
      <c r="C26" s="28">
        <f>ROUND(89.4319411170394,2)</f>
        <v>89.43</v>
      </c>
      <c r="D26" s="28">
        <f>F26</f>
        <v>88.44</v>
      </c>
      <c r="E26" s="28">
        <f>F26</f>
        <v>88.44</v>
      </c>
      <c r="F26" s="28">
        <f>ROUND(88.4399569868119,2)</f>
        <v>88.44</v>
      </c>
      <c r="G26" s="28"/>
      <c r="H26" s="38"/>
    </row>
    <row r="27" spans="1:8" ht="12.75" customHeight="1">
      <c r="A27" s="26">
        <v>46834</v>
      </c>
      <c r="B27" s="27"/>
      <c r="C27" s="28">
        <f>ROUND(89.4319411170394,2)</f>
        <v>89.43</v>
      </c>
      <c r="D27" s="28">
        <f>F27</f>
        <v>81.52</v>
      </c>
      <c r="E27" s="28">
        <f>F27</f>
        <v>81.52</v>
      </c>
      <c r="F27" s="28">
        <f>ROUND(81.521341222574,2)</f>
        <v>81.52</v>
      </c>
      <c r="G27" s="28"/>
      <c r="H27" s="38"/>
    </row>
    <row r="28" spans="1:8" ht="12.75" customHeight="1">
      <c r="A28" s="26">
        <v>46924</v>
      </c>
      <c r="B28" s="27"/>
      <c r="C28" s="28">
        <f>ROUND(89.4319411170394,2)</f>
        <v>89.43</v>
      </c>
      <c r="D28" s="28">
        <f>F28</f>
        <v>89.43</v>
      </c>
      <c r="E28" s="28">
        <f>F28</f>
        <v>89.43</v>
      </c>
      <c r="F28" s="28">
        <f>ROUND(89.4319411170394,2)</f>
        <v>89.43</v>
      </c>
      <c r="G28" s="28"/>
      <c r="H28" s="38"/>
    </row>
    <row r="29" spans="1:8" ht="12.75" customHeight="1">
      <c r="A29" s="26">
        <v>47015</v>
      </c>
      <c r="B29" s="27"/>
      <c r="C29" s="28">
        <f>ROUND(89.4319411170394,2)</f>
        <v>89.43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ROUND(2.26,5)</f>
        <v>2.26</v>
      </c>
      <c r="D31" s="30">
        <f>F31</f>
        <v>2.26</v>
      </c>
      <c r="E31" s="30">
        <f>F31</f>
        <v>2.26</v>
      </c>
      <c r="F31" s="30">
        <f>ROUND(2.26,5)</f>
        <v>2.26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ROUND(4.18,5)</f>
        <v>4.18</v>
      </c>
      <c r="D33" s="30">
        <f>F33</f>
        <v>4.18</v>
      </c>
      <c r="E33" s="30">
        <f>F33</f>
        <v>4.18</v>
      </c>
      <c r="F33" s="30">
        <f>ROUND(4.18,5)</f>
        <v>4.18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ROUND(4.27,5)</f>
        <v>4.27</v>
      </c>
      <c r="D35" s="30">
        <f>F35</f>
        <v>4.27</v>
      </c>
      <c r="E35" s="30">
        <f>F35</f>
        <v>4.27</v>
      </c>
      <c r="F35" s="30">
        <f>ROUND(4.27,5)</f>
        <v>4.27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ROUND(4.11,5)</f>
        <v>4.11</v>
      </c>
      <c r="D37" s="30">
        <f>F37</f>
        <v>4.11</v>
      </c>
      <c r="E37" s="30">
        <f>F37</f>
        <v>4.11</v>
      </c>
      <c r="F37" s="30">
        <f>ROUND(4.11,5)</f>
        <v>4.11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ROUND(11.325,5)</f>
        <v>11.325</v>
      </c>
      <c r="D39" s="30">
        <f>F39</f>
        <v>11.325</v>
      </c>
      <c r="E39" s="30">
        <f>F39</f>
        <v>11.325</v>
      </c>
      <c r="F39" s="30">
        <f>ROUND(11.325,5)</f>
        <v>11.325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ROUND(4.93,5)</f>
        <v>4.93</v>
      </c>
      <c r="D41" s="30">
        <f>F41</f>
        <v>4.93</v>
      </c>
      <c r="E41" s="30">
        <f>F41</f>
        <v>4.93</v>
      </c>
      <c r="F41" s="30">
        <f>ROUND(4.93,5)</f>
        <v>4.93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ROUND(7.1,3)</f>
        <v>7.1</v>
      </c>
      <c r="D43" s="31">
        <f>F43</f>
        <v>7.1</v>
      </c>
      <c r="E43" s="31">
        <f>F43</f>
        <v>7.1</v>
      </c>
      <c r="F43" s="31">
        <f>ROUND(7.1,3)</f>
        <v>7.1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ROUND(1.575,3)</f>
        <v>1.575</v>
      </c>
      <c r="D45" s="31">
        <f>F45</f>
        <v>1.575</v>
      </c>
      <c r="E45" s="31">
        <f>F45</f>
        <v>1.575</v>
      </c>
      <c r="F45" s="31">
        <f>ROUND(1.575,3)</f>
        <v>1.575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ROUND(4.095,3)</f>
        <v>4.095</v>
      </c>
      <c r="D47" s="31">
        <f>F47</f>
        <v>4.095</v>
      </c>
      <c r="E47" s="31">
        <f>F47</f>
        <v>4.095</v>
      </c>
      <c r="F47" s="31">
        <f>ROUND(4.095,3)</f>
        <v>4.095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ROUND(3.78,3)</f>
        <v>3.78</v>
      </c>
      <c r="D49" s="31">
        <f>F49</f>
        <v>3.78</v>
      </c>
      <c r="E49" s="31">
        <f>F49</f>
        <v>3.78</v>
      </c>
      <c r="F49" s="31">
        <f>ROUND(3.78,3)</f>
        <v>3.78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ROUND(10.335,3)</f>
        <v>10.335</v>
      </c>
      <c r="D51" s="31">
        <f>F51</f>
        <v>10.335</v>
      </c>
      <c r="E51" s="31">
        <f>F51</f>
        <v>10.335</v>
      </c>
      <c r="F51" s="31">
        <f>ROUND(10.335,3)</f>
        <v>10.335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ROUND(3.2,3)</f>
        <v>3.2</v>
      </c>
      <c r="D53" s="31">
        <f>F53</f>
        <v>3.2</v>
      </c>
      <c r="E53" s="31">
        <f>F53</f>
        <v>3.2</v>
      </c>
      <c r="F53" s="31">
        <f>ROUND(3.2,3)</f>
        <v>3.2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ROUND(0.95,3)</f>
        <v>0.95</v>
      </c>
      <c r="D55" s="31">
        <f>F55</f>
        <v>0.95</v>
      </c>
      <c r="E55" s="31">
        <f>F55</f>
        <v>0.95</v>
      </c>
      <c r="F55" s="31">
        <f>ROUND(0.95,3)</f>
        <v>0.95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ROUND(9.33,3)</f>
        <v>9.33</v>
      </c>
      <c r="D57" s="31">
        <f>F57</f>
        <v>9.33</v>
      </c>
      <c r="E57" s="31">
        <f>F57</f>
        <v>9.33</v>
      </c>
      <c r="F57" s="31">
        <f>ROUND(9.33,3)</f>
        <v>9.33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44322</v>
      </c>
      <c r="B59" s="27"/>
      <c r="C59" s="30">
        <f>ROUND(2.26,5)</f>
        <v>2.26</v>
      </c>
      <c r="D59" s="30">
        <f>F59</f>
        <v>150.83854</v>
      </c>
      <c r="E59" s="30">
        <f>F59</f>
        <v>150.83854</v>
      </c>
      <c r="F59" s="30">
        <f>ROUND(150.83854,5)</f>
        <v>150.83854</v>
      </c>
      <c r="G59" s="28"/>
      <c r="H59" s="38"/>
    </row>
    <row r="60" spans="1:8" ht="12.75" customHeight="1">
      <c r="A60" s="26">
        <v>44413</v>
      </c>
      <c r="B60" s="27"/>
      <c r="C60" s="30">
        <f>ROUND(2.26,5)</f>
        <v>2.26</v>
      </c>
      <c r="D60" s="30">
        <f>F60</f>
        <v>150.96276</v>
      </c>
      <c r="E60" s="30">
        <f>F60</f>
        <v>150.96276</v>
      </c>
      <c r="F60" s="30">
        <f>ROUND(150.96276,5)</f>
        <v>150.96276</v>
      </c>
      <c r="G60" s="28"/>
      <c r="H60" s="38"/>
    </row>
    <row r="61" spans="1:8" ht="12.75" customHeight="1">
      <c r="A61" s="26">
        <v>44504</v>
      </c>
      <c r="B61" s="27"/>
      <c r="C61" s="30">
        <f>ROUND(2.26,5)</f>
        <v>2.26</v>
      </c>
      <c r="D61" s="30">
        <f>F61</f>
        <v>152.62434</v>
      </c>
      <c r="E61" s="30">
        <f>F61</f>
        <v>152.62434</v>
      </c>
      <c r="F61" s="30">
        <f>ROUND(152.62434,5)</f>
        <v>152.62434</v>
      </c>
      <c r="G61" s="28"/>
      <c r="H61" s="38"/>
    </row>
    <row r="62" spans="1:8" ht="12.75" customHeight="1">
      <c r="A62" s="26">
        <v>44595</v>
      </c>
      <c r="B62" s="27"/>
      <c r="C62" s="30">
        <f>ROUND(2.26,5)</f>
        <v>2.26</v>
      </c>
      <c r="D62" s="30">
        <f>F62</f>
        <v>152.76793</v>
      </c>
      <c r="E62" s="30">
        <f>F62</f>
        <v>152.76793</v>
      </c>
      <c r="F62" s="30">
        <f>ROUND(152.76793,5)</f>
        <v>152.76793</v>
      </c>
      <c r="G62" s="28"/>
      <c r="H62" s="38"/>
    </row>
    <row r="63" spans="1:8" ht="12.75" customHeight="1">
      <c r="A63" s="26">
        <v>44686</v>
      </c>
      <c r="B63" s="27"/>
      <c r="C63" s="30">
        <f>ROUND(2.26,5)</f>
        <v>2.26</v>
      </c>
      <c r="D63" s="30">
        <f>F63</f>
        <v>154.37897</v>
      </c>
      <c r="E63" s="30">
        <f>F63</f>
        <v>154.37897</v>
      </c>
      <c r="F63" s="30">
        <f>ROUND(154.37897,5)</f>
        <v>154.37897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44322</v>
      </c>
      <c r="B65" s="27"/>
      <c r="C65" s="30">
        <f>ROUND(108.39006,5)</f>
        <v>108.39006</v>
      </c>
      <c r="D65" s="30">
        <f>F65</f>
        <v>108.16526</v>
      </c>
      <c r="E65" s="30">
        <f>F65</f>
        <v>108.16526</v>
      </c>
      <c r="F65" s="30">
        <f>ROUND(108.16526,5)</f>
        <v>108.16526</v>
      </c>
      <c r="G65" s="28"/>
      <c r="H65" s="38"/>
    </row>
    <row r="66" spans="1:8" ht="12.75" customHeight="1">
      <c r="A66" s="26">
        <v>44413</v>
      </c>
      <c r="B66" s="27"/>
      <c r="C66" s="30">
        <f>ROUND(108.39006,5)</f>
        <v>108.39006</v>
      </c>
      <c r="D66" s="30">
        <f>F66</f>
        <v>109.35105</v>
      </c>
      <c r="E66" s="30">
        <f>F66</f>
        <v>109.35105</v>
      </c>
      <c r="F66" s="30">
        <f>ROUND(109.35105,5)</f>
        <v>109.35105</v>
      </c>
      <c r="G66" s="28"/>
      <c r="H66" s="38"/>
    </row>
    <row r="67" spans="1:8" ht="12.75" customHeight="1">
      <c r="A67" s="26">
        <v>44504</v>
      </c>
      <c r="B67" s="27"/>
      <c r="C67" s="30">
        <f>ROUND(108.39006,5)</f>
        <v>108.39006</v>
      </c>
      <c r="D67" s="30">
        <f>F67</f>
        <v>109.40526</v>
      </c>
      <c r="E67" s="30">
        <f>F67</f>
        <v>109.40526</v>
      </c>
      <c r="F67" s="30">
        <f>ROUND(109.40526,5)</f>
        <v>109.40526</v>
      </c>
      <c r="G67" s="28"/>
      <c r="H67" s="38"/>
    </row>
    <row r="68" spans="1:8" ht="12.75" customHeight="1">
      <c r="A68" s="26">
        <v>44595</v>
      </c>
      <c r="B68" s="27"/>
      <c r="C68" s="30">
        <f>ROUND(108.39006,5)</f>
        <v>108.39006</v>
      </c>
      <c r="D68" s="30">
        <f>F68</f>
        <v>110.62383</v>
      </c>
      <c r="E68" s="30">
        <f>F68</f>
        <v>110.62383</v>
      </c>
      <c r="F68" s="30">
        <f>ROUND(110.62383,5)</f>
        <v>110.62383</v>
      </c>
      <c r="G68" s="28"/>
      <c r="H68" s="38"/>
    </row>
    <row r="69" spans="1:8" ht="12.75" customHeight="1">
      <c r="A69" s="26">
        <v>44686</v>
      </c>
      <c r="B69" s="27"/>
      <c r="C69" s="30">
        <f>ROUND(108.39006,5)</f>
        <v>108.39006</v>
      </c>
      <c r="D69" s="30">
        <f>F69</f>
        <v>110.61741</v>
      </c>
      <c r="E69" s="30">
        <f>F69</f>
        <v>110.61741</v>
      </c>
      <c r="F69" s="30">
        <f>ROUND(110.61741,5)</f>
        <v>110.61741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44322</v>
      </c>
      <c r="B71" s="27"/>
      <c r="C71" s="30">
        <f>ROUND(8.87,5)</f>
        <v>8.87</v>
      </c>
      <c r="D71" s="30">
        <f>F71</f>
        <v>9.03851</v>
      </c>
      <c r="E71" s="30">
        <f>F71</f>
        <v>9.03851</v>
      </c>
      <c r="F71" s="30">
        <f>ROUND(9.03851,5)</f>
        <v>9.03851</v>
      </c>
      <c r="G71" s="28"/>
      <c r="H71" s="38"/>
    </row>
    <row r="72" spans="1:8" ht="12.75" customHeight="1">
      <c r="A72" s="26">
        <v>44413</v>
      </c>
      <c r="B72" s="27"/>
      <c r="C72" s="30">
        <f>ROUND(8.87,5)</f>
        <v>8.87</v>
      </c>
      <c r="D72" s="30">
        <f>F72</f>
        <v>9.24414</v>
      </c>
      <c r="E72" s="30">
        <f>F72</f>
        <v>9.24414</v>
      </c>
      <c r="F72" s="30">
        <f>ROUND(9.24414,5)</f>
        <v>9.24414</v>
      </c>
      <c r="G72" s="28"/>
      <c r="H72" s="38"/>
    </row>
    <row r="73" spans="1:8" ht="12.75" customHeight="1">
      <c r="A73" s="26">
        <v>44504</v>
      </c>
      <c r="B73" s="27"/>
      <c r="C73" s="30">
        <f>ROUND(8.87,5)</f>
        <v>8.87</v>
      </c>
      <c r="D73" s="30">
        <f>F73</f>
        <v>9.44436</v>
      </c>
      <c r="E73" s="30">
        <f>F73</f>
        <v>9.44436</v>
      </c>
      <c r="F73" s="30">
        <f>ROUND(9.44436,5)</f>
        <v>9.44436</v>
      </c>
      <c r="G73" s="28"/>
      <c r="H73" s="38"/>
    </row>
    <row r="74" spans="1:8" ht="12.75" customHeight="1">
      <c r="A74" s="26">
        <v>44595</v>
      </c>
      <c r="B74" s="27"/>
      <c r="C74" s="30">
        <f>ROUND(8.87,5)</f>
        <v>8.87</v>
      </c>
      <c r="D74" s="30">
        <f>F74</f>
        <v>9.66473</v>
      </c>
      <c r="E74" s="30">
        <f>F74</f>
        <v>9.66473</v>
      </c>
      <c r="F74" s="30">
        <f>ROUND(9.66473,5)</f>
        <v>9.66473</v>
      </c>
      <c r="G74" s="28"/>
      <c r="H74" s="38"/>
    </row>
    <row r="75" spans="1:8" ht="12.75" customHeight="1">
      <c r="A75" s="26">
        <v>44686</v>
      </c>
      <c r="B75" s="27"/>
      <c r="C75" s="30">
        <f>ROUND(8.87,5)</f>
        <v>8.87</v>
      </c>
      <c r="D75" s="30">
        <f>F75</f>
        <v>9.91427</v>
      </c>
      <c r="E75" s="30">
        <f>F75</f>
        <v>9.91427</v>
      </c>
      <c r="F75" s="30">
        <f>ROUND(9.91427,5)</f>
        <v>9.91427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44322</v>
      </c>
      <c r="B77" s="27"/>
      <c r="C77" s="30">
        <f>ROUND(9.69,5)</f>
        <v>9.69</v>
      </c>
      <c r="D77" s="30">
        <f>F77</f>
        <v>9.86355</v>
      </c>
      <c r="E77" s="30">
        <f>F77</f>
        <v>9.86355</v>
      </c>
      <c r="F77" s="30">
        <f>ROUND(9.86355,5)</f>
        <v>9.86355</v>
      </c>
      <c r="G77" s="28"/>
      <c r="H77" s="38"/>
    </row>
    <row r="78" spans="1:8" ht="12.75" customHeight="1">
      <c r="A78" s="26">
        <v>44413</v>
      </c>
      <c r="B78" s="27"/>
      <c r="C78" s="30">
        <f>ROUND(9.69,5)</f>
        <v>9.69</v>
      </c>
      <c r="D78" s="30">
        <f>F78</f>
        <v>10.07171</v>
      </c>
      <c r="E78" s="30">
        <f>F78</f>
        <v>10.07171</v>
      </c>
      <c r="F78" s="30">
        <f>ROUND(10.07171,5)</f>
        <v>10.07171</v>
      </c>
      <c r="G78" s="28"/>
      <c r="H78" s="38"/>
    </row>
    <row r="79" spans="1:8" ht="12.75" customHeight="1">
      <c r="A79" s="26">
        <v>44504</v>
      </c>
      <c r="B79" s="27"/>
      <c r="C79" s="30">
        <f>ROUND(9.69,5)</f>
        <v>9.69</v>
      </c>
      <c r="D79" s="30">
        <f>F79</f>
        <v>10.28379</v>
      </c>
      <c r="E79" s="30">
        <f>F79</f>
        <v>10.28379</v>
      </c>
      <c r="F79" s="30">
        <f>ROUND(10.28379,5)</f>
        <v>10.28379</v>
      </c>
      <c r="G79" s="28"/>
      <c r="H79" s="38"/>
    </row>
    <row r="80" spans="1:8" ht="12.75" customHeight="1">
      <c r="A80" s="26">
        <v>44595</v>
      </c>
      <c r="B80" s="27"/>
      <c r="C80" s="30">
        <f>ROUND(9.69,5)</f>
        <v>9.69</v>
      </c>
      <c r="D80" s="30">
        <f>F80</f>
        <v>10.51091</v>
      </c>
      <c r="E80" s="30">
        <f>F80</f>
        <v>10.51091</v>
      </c>
      <c r="F80" s="30">
        <f>ROUND(10.51091,5)</f>
        <v>10.51091</v>
      </c>
      <c r="G80" s="28"/>
      <c r="H80" s="38"/>
    </row>
    <row r="81" spans="1:8" ht="12.75" customHeight="1">
      <c r="A81" s="26">
        <v>44686</v>
      </c>
      <c r="B81" s="27"/>
      <c r="C81" s="30">
        <f>ROUND(9.69,5)</f>
        <v>9.69</v>
      </c>
      <c r="D81" s="30">
        <f>F81</f>
        <v>10.7611</v>
      </c>
      <c r="E81" s="30">
        <f>F81</f>
        <v>10.7611</v>
      </c>
      <c r="F81" s="30">
        <f>ROUND(10.7611,5)</f>
        <v>10.7611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44322</v>
      </c>
      <c r="B83" s="27"/>
      <c r="C83" s="30">
        <f>ROUND(102.01584,5)</f>
        <v>102.01584</v>
      </c>
      <c r="D83" s="30">
        <f>F83</f>
        <v>102.87539</v>
      </c>
      <c r="E83" s="30">
        <f>F83</f>
        <v>102.87539</v>
      </c>
      <c r="F83" s="30">
        <f>ROUND(102.87539,5)</f>
        <v>102.87539</v>
      </c>
      <c r="G83" s="28"/>
      <c r="H83" s="38"/>
    </row>
    <row r="84" spans="1:8" ht="12.75" customHeight="1">
      <c r="A84" s="26">
        <v>44413</v>
      </c>
      <c r="B84" s="27"/>
      <c r="C84" s="30">
        <f>ROUND(102.01584,5)</f>
        <v>102.01584</v>
      </c>
      <c r="D84" s="30">
        <f>F84</f>
        <v>104.00305</v>
      </c>
      <c r="E84" s="30">
        <f>F84</f>
        <v>104.00305</v>
      </c>
      <c r="F84" s="30">
        <f>ROUND(104.00305,5)</f>
        <v>104.00305</v>
      </c>
      <c r="G84" s="28"/>
      <c r="H84" s="38"/>
    </row>
    <row r="85" spans="1:8" ht="12.75" customHeight="1">
      <c r="A85" s="26">
        <v>44504</v>
      </c>
      <c r="B85" s="27"/>
      <c r="C85" s="30">
        <f>ROUND(102.01584,5)</f>
        <v>102.01584</v>
      </c>
      <c r="D85" s="30">
        <f>F85</f>
        <v>103.92418</v>
      </c>
      <c r="E85" s="30">
        <f>F85</f>
        <v>103.92418</v>
      </c>
      <c r="F85" s="30">
        <f>ROUND(103.92418,5)</f>
        <v>103.92418</v>
      </c>
      <c r="G85" s="28"/>
      <c r="H85" s="38"/>
    </row>
    <row r="86" spans="1:8" ht="12.75" customHeight="1">
      <c r="A86" s="26">
        <v>44595</v>
      </c>
      <c r="B86" s="27"/>
      <c r="C86" s="30">
        <f>ROUND(102.01584,5)</f>
        <v>102.01584</v>
      </c>
      <c r="D86" s="30">
        <f>F86</f>
        <v>105.08167</v>
      </c>
      <c r="E86" s="30">
        <f>F86</f>
        <v>105.08167</v>
      </c>
      <c r="F86" s="30">
        <f>ROUND(105.08167,5)</f>
        <v>105.08167</v>
      </c>
      <c r="G86" s="28"/>
      <c r="H86" s="38"/>
    </row>
    <row r="87" spans="1:8" ht="12.75" customHeight="1">
      <c r="A87" s="26">
        <v>44686</v>
      </c>
      <c r="B87" s="27"/>
      <c r="C87" s="30">
        <f>ROUND(102.01584,5)</f>
        <v>102.01584</v>
      </c>
      <c r="D87" s="30">
        <f>F87</f>
        <v>104.93688</v>
      </c>
      <c r="E87" s="30">
        <f>F87</f>
        <v>104.93688</v>
      </c>
      <c r="F87" s="30">
        <f>ROUND(104.93688,5)</f>
        <v>104.93688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44322</v>
      </c>
      <c r="B89" s="27"/>
      <c r="C89" s="30">
        <f>ROUND(10.675,5)</f>
        <v>10.675</v>
      </c>
      <c r="D89" s="30">
        <f>F89</f>
        <v>10.85334</v>
      </c>
      <c r="E89" s="30">
        <f>F89</f>
        <v>10.85334</v>
      </c>
      <c r="F89" s="30">
        <f>ROUND(10.85334,5)</f>
        <v>10.85334</v>
      </c>
      <c r="G89" s="28"/>
      <c r="H89" s="38"/>
    </row>
    <row r="90" spans="1:8" ht="12.75" customHeight="1">
      <c r="A90" s="26">
        <v>44413</v>
      </c>
      <c r="B90" s="27"/>
      <c r="C90" s="30">
        <f>ROUND(10.675,5)</f>
        <v>10.675</v>
      </c>
      <c r="D90" s="30">
        <f>F90</f>
        <v>11.07175</v>
      </c>
      <c r="E90" s="30">
        <f>F90</f>
        <v>11.07175</v>
      </c>
      <c r="F90" s="30">
        <f>ROUND(11.07175,5)</f>
        <v>11.07175</v>
      </c>
      <c r="G90" s="28"/>
      <c r="H90" s="38"/>
    </row>
    <row r="91" spans="1:8" ht="12.75" customHeight="1">
      <c r="A91" s="26">
        <v>44504</v>
      </c>
      <c r="B91" s="27"/>
      <c r="C91" s="30">
        <f>ROUND(10.675,5)</f>
        <v>10.675</v>
      </c>
      <c r="D91" s="30">
        <f>F91</f>
        <v>11.28194</v>
      </c>
      <c r="E91" s="30">
        <f>F91</f>
        <v>11.28194</v>
      </c>
      <c r="F91" s="30">
        <f>ROUND(11.28194,5)</f>
        <v>11.28194</v>
      </c>
      <c r="G91" s="28"/>
      <c r="H91" s="38"/>
    </row>
    <row r="92" spans="1:8" ht="12.75" customHeight="1">
      <c r="A92" s="26">
        <v>44595</v>
      </c>
      <c r="B92" s="27"/>
      <c r="C92" s="30">
        <f>ROUND(10.675,5)</f>
        <v>10.675</v>
      </c>
      <c r="D92" s="30">
        <f>F92</f>
        <v>11.50968</v>
      </c>
      <c r="E92" s="30">
        <f>F92</f>
        <v>11.50968</v>
      </c>
      <c r="F92" s="30">
        <f>ROUND(11.50968,5)</f>
        <v>11.50968</v>
      </c>
      <c r="G92" s="28"/>
      <c r="H92" s="38"/>
    </row>
    <row r="93" spans="1:8" ht="12.75" customHeight="1">
      <c r="A93" s="26">
        <v>44686</v>
      </c>
      <c r="B93" s="27"/>
      <c r="C93" s="30">
        <f>ROUND(10.675,5)</f>
        <v>10.675</v>
      </c>
      <c r="D93" s="30">
        <f>F93</f>
        <v>11.75772</v>
      </c>
      <c r="E93" s="30">
        <f>F93</f>
        <v>11.75772</v>
      </c>
      <c r="F93" s="30">
        <f>ROUND(11.75772,5)</f>
        <v>11.75772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44322</v>
      </c>
      <c r="B95" s="27"/>
      <c r="C95" s="30">
        <f>ROUND(4.18,5)</f>
        <v>4.18</v>
      </c>
      <c r="D95" s="30">
        <f>F95</f>
        <v>116.9667</v>
      </c>
      <c r="E95" s="30">
        <f>F95</f>
        <v>116.9667</v>
      </c>
      <c r="F95" s="30">
        <f>ROUND(116.9667,5)</f>
        <v>116.9667</v>
      </c>
      <c r="G95" s="28"/>
      <c r="H95" s="38"/>
    </row>
    <row r="96" spans="1:8" ht="12.75" customHeight="1">
      <c r="A96" s="26">
        <v>44413</v>
      </c>
      <c r="B96" s="27"/>
      <c r="C96" s="30">
        <f>ROUND(4.18,5)</f>
        <v>4.18</v>
      </c>
      <c r="D96" s="30">
        <f>F96</f>
        <v>116.52852</v>
      </c>
      <c r="E96" s="30">
        <f>F96</f>
        <v>116.52852</v>
      </c>
      <c r="F96" s="30">
        <f>ROUND(116.52852,5)</f>
        <v>116.52852</v>
      </c>
      <c r="G96" s="28"/>
      <c r="H96" s="38"/>
    </row>
    <row r="97" spans="1:8" ht="12.75" customHeight="1">
      <c r="A97" s="26">
        <v>44504</v>
      </c>
      <c r="B97" s="27"/>
      <c r="C97" s="30">
        <f>ROUND(4.18,5)</f>
        <v>4.18</v>
      </c>
      <c r="D97" s="30">
        <f>F97</f>
        <v>117.81127</v>
      </c>
      <c r="E97" s="30">
        <f>F97</f>
        <v>117.81127</v>
      </c>
      <c r="F97" s="30">
        <f>ROUND(117.81127,5)</f>
        <v>117.81127</v>
      </c>
      <c r="G97" s="28"/>
      <c r="H97" s="38"/>
    </row>
    <row r="98" spans="1:8" ht="12.75" customHeight="1">
      <c r="A98" s="26">
        <v>44595</v>
      </c>
      <c r="B98" s="27"/>
      <c r="C98" s="30">
        <f>ROUND(4.18,5)</f>
        <v>4.18</v>
      </c>
      <c r="D98" s="30">
        <f>F98</f>
        <v>117.37251</v>
      </c>
      <c r="E98" s="30">
        <f>F98</f>
        <v>117.37251</v>
      </c>
      <c r="F98" s="30">
        <f>ROUND(117.37251,5)</f>
        <v>117.37251</v>
      </c>
      <c r="G98" s="28"/>
      <c r="H98" s="38"/>
    </row>
    <row r="99" spans="1:8" ht="12.75" customHeight="1">
      <c r="A99" s="26">
        <v>44686</v>
      </c>
      <c r="B99" s="27"/>
      <c r="C99" s="30">
        <f>ROUND(4.18,5)</f>
        <v>4.18</v>
      </c>
      <c r="D99" s="30">
        <f>F99</f>
        <v>118.60996</v>
      </c>
      <c r="E99" s="30">
        <f>F99</f>
        <v>118.60996</v>
      </c>
      <c r="F99" s="30">
        <f>ROUND(118.60996,5)</f>
        <v>118.60996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44322</v>
      </c>
      <c r="B101" s="27"/>
      <c r="C101" s="30">
        <f>ROUND(10.87,5)</f>
        <v>10.87</v>
      </c>
      <c r="D101" s="30">
        <f>F101</f>
        <v>11.04675</v>
      </c>
      <c r="E101" s="30">
        <f>F101</f>
        <v>11.04675</v>
      </c>
      <c r="F101" s="30">
        <f>ROUND(11.04675,5)</f>
        <v>11.04675</v>
      </c>
      <c r="G101" s="28"/>
      <c r="H101" s="38"/>
    </row>
    <row r="102" spans="1:8" ht="12.75" customHeight="1">
      <c r="A102" s="26">
        <v>44413</v>
      </c>
      <c r="B102" s="27"/>
      <c r="C102" s="30">
        <f>ROUND(10.87,5)</f>
        <v>10.87</v>
      </c>
      <c r="D102" s="30">
        <f>F102</f>
        <v>11.26334</v>
      </c>
      <c r="E102" s="30">
        <f>F102</f>
        <v>11.26334</v>
      </c>
      <c r="F102" s="30">
        <f>ROUND(11.26334,5)</f>
        <v>11.26334</v>
      </c>
      <c r="G102" s="28"/>
      <c r="H102" s="38"/>
    </row>
    <row r="103" spans="1:8" ht="12.75" customHeight="1">
      <c r="A103" s="26">
        <v>44504</v>
      </c>
      <c r="B103" s="27"/>
      <c r="C103" s="30">
        <f>ROUND(10.87,5)</f>
        <v>10.87</v>
      </c>
      <c r="D103" s="30">
        <f>F103</f>
        <v>11.47145</v>
      </c>
      <c r="E103" s="30">
        <f>F103</f>
        <v>11.47145</v>
      </c>
      <c r="F103" s="30">
        <f>ROUND(11.47145,5)</f>
        <v>11.47145</v>
      </c>
      <c r="G103" s="28"/>
      <c r="H103" s="38"/>
    </row>
    <row r="104" spans="1:8" ht="12.75" customHeight="1">
      <c r="A104" s="26">
        <v>44595</v>
      </c>
      <c r="B104" s="27"/>
      <c r="C104" s="30">
        <f>ROUND(10.87,5)</f>
        <v>10.87</v>
      </c>
      <c r="D104" s="30">
        <f>F104</f>
        <v>11.69681</v>
      </c>
      <c r="E104" s="30">
        <f>F104</f>
        <v>11.69681</v>
      </c>
      <c r="F104" s="30">
        <f>ROUND(11.69681,5)</f>
        <v>11.69681</v>
      </c>
      <c r="G104" s="28"/>
      <c r="H104" s="38"/>
    </row>
    <row r="105" spans="1:8" ht="12.75" customHeight="1">
      <c r="A105" s="26">
        <v>44686</v>
      </c>
      <c r="B105" s="27"/>
      <c r="C105" s="30">
        <f>ROUND(10.87,5)</f>
        <v>10.87</v>
      </c>
      <c r="D105" s="30">
        <f>F105</f>
        <v>11.94141</v>
      </c>
      <c r="E105" s="30">
        <f>F105</f>
        <v>11.94141</v>
      </c>
      <c r="F105" s="30">
        <f>ROUND(11.94141,5)</f>
        <v>11.94141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44322</v>
      </c>
      <c r="B107" s="27"/>
      <c r="C107" s="30">
        <f>ROUND(10.94,5)</f>
        <v>10.94</v>
      </c>
      <c r="D107" s="30">
        <f>F107</f>
        <v>11.11018</v>
      </c>
      <c r="E107" s="30">
        <f>F107</f>
        <v>11.11018</v>
      </c>
      <c r="F107" s="30">
        <f>ROUND(11.11018,5)</f>
        <v>11.11018</v>
      </c>
      <c r="G107" s="28"/>
      <c r="H107" s="38"/>
    </row>
    <row r="108" spans="1:8" ht="12.75" customHeight="1">
      <c r="A108" s="26">
        <v>44413</v>
      </c>
      <c r="B108" s="27"/>
      <c r="C108" s="30">
        <f>ROUND(10.94,5)</f>
        <v>10.94</v>
      </c>
      <c r="D108" s="30">
        <f>F108</f>
        <v>11.3186</v>
      </c>
      <c r="E108" s="30">
        <f>F108</f>
        <v>11.3186</v>
      </c>
      <c r="F108" s="30">
        <f>ROUND(11.3186,5)</f>
        <v>11.3186</v>
      </c>
      <c r="G108" s="28"/>
      <c r="H108" s="38"/>
    </row>
    <row r="109" spans="1:8" ht="12.75" customHeight="1">
      <c r="A109" s="26">
        <v>44504</v>
      </c>
      <c r="B109" s="27"/>
      <c r="C109" s="30">
        <f>ROUND(10.94,5)</f>
        <v>10.94</v>
      </c>
      <c r="D109" s="30">
        <f>F109</f>
        <v>11.51857</v>
      </c>
      <c r="E109" s="30">
        <f>F109</f>
        <v>11.51857</v>
      </c>
      <c r="F109" s="30">
        <f>ROUND(11.51857,5)</f>
        <v>11.51857</v>
      </c>
      <c r="G109" s="28"/>
      <c r="H109" s="38"/>
    </row>
    <row r="110" spans="1:8" ht="12.75" customHeight="1">
      <c r="A110" s="26">
        <v>44595</v>
      </c>
      <c r="B110" s="27"/>
      <c r="C110" s="30">
        <f>ROUND(10.94,5)</f>
        <v>10.94</v>
      </c>
      <c r="D110" s="30">
        <f>F110</f>
        <v>11.73487</v>
      </c>
      <c r="E110" s="30">
        <f>F110</f>
        <v>11.73487</v>
      </c>
      <c r="F110" s="30">
        <f>ROUND(11.73487,5)</f>
        <v>11.73487</v>
      </c>
      <c r="G110" s="28"/>
      <c r="H110" s="38"/>
    </row>
    <row r="111" spans="1:8" ht="12.75" customHeight="1">
      <c r="A111" s="26">
        <v>44686</v>
      </c>
      <c r="B111" s="27"/>
      <c r="C111" s="30">
        <f>ROUND(10.94,5)</f>
        <v>10.94</v>
      </c>
      <c r="D111" s="30">
        <f>F111</f>
        <v>11.9692</v>
      </c>
      <c r="E111" s="30">
        <f>F111</f>
        <v>11.9692</v>
      </c>
      <c r="F111" s="30">
        <f>ROUND(11.9692,5)</f>
        <v>11.9692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44322</v>
      </c>
      <c r="B113" s="27"/>
      <c r="C113" s="30">
        <f>ROUND(105.61972,5)</f>
        <v>105.61972</v>
      </c>
      <c r="D113" s="30">
        <f>F113</f>
        <v>104.72134</v>
      </c>
      <c r="E113" s="30">
        <f>F113</f>
        <v>104.72134</v>
      </c>
      <c r="F113" s="30">
        <f>ROUND(104.72134,5)</f>
        <v>104.72134</v>
      </c>
      <c r="G113" s="28"/>
      <c r="H113" s="38"/>
    </row>
    <row r="114" spans="1:8" ht="12.75" customHeight="1">
      <c r="A114" s="26">
        <v>44413</v>
      </c>
      <c r="B114" s="27"/>
      <c r="C114" s="30">
        <f>ROUND(105.61972,5)</f>
        <v>105.61972</v>
      </c>
      <c r="D114" s="30">
        <f>F114</f>
        <v>105.86958</v>
      </c>
      <c r="E114" s="30">
        <f>F114</f>
        <v>105.86958</v>
      </c>
      <c r="F114" s="30">
        <f>ROUND(105.86958,5)</f>
        <v>105.86958</v>
      </c>
      <c r="G114" s="28"/>
      <c r="H114" s="38"/>
    </row>
    <row r="115" spans="1:8" ht="12.75" customHeight="1">
      <c r="A115" s="26">
        <v>44504</v>
      </c>
      <c r="B115" s="27"/>
      <c r="C115" s="30">
        <f>ROUND(105.61972,5)</f>
        <v>105.61972</v>
      </c>
      <c r="D115" s="30">
        <f>F115</f>
        <v>105.22893</v>
      </c>
      <c r="E115" s="30">
        <f>F115</f>
        <v>105.22893</v>
      </c>
      <c r="F115" s="30">
        <f>ROUND(105.22893,5)</f>
        <v>105.22893</v>
      </c>
      <c r="G115" s="28"/>
      <c r="H115" s="38"/>
    </row>
    <row r="116" spans="1:8" ht="12.75" customHeight="1">
      <c r="A116" s="26">
        <v>44595</v>
      </c>
      <c r="B116" s="27"/>
      <c r="C116" s="30">
        <f>ROUND(105.61972,5)</f>
        <v>105.61972</v>
      </c>
      <c r="D116" s="30">
        <f>F116</f>
        <v>106.40106</v>
      </c>
      <c r="E116" s="30">
        <f>F116</f>
        <v>106.40106</v>
      </c>
      <c r="F116" s="30">
        <f>ROUND(106.40106,5)</f>
        <v>106.40106</v>
      </c>
      <c r="G116" s="28"/>
      <c r="H116" s="38"/>
    </row>
    <row r="117" spans="1:8" ht="12.75" customHeight="1">
      <c r="A117" s="26">
        <v>44686</v>
      </c>
      <c r="B117" s="27"/>
      <c r="C117" s="30">
        <f>ROUND(105.61972,5)</f>
        <v>105.61972</v>
      </c>
      <c r="D117" s="30">
        <f>F117</f>
        <v>105.67952</v>
      </c>
      <c r="E117" s="30">
        <f>F117</f>
        <v>105.67952</v>
      </c>
      <c r="F117" s="30">
        <f>ROUND(105.67952,5)</f>
        <v>105.67952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44322</v>
      </c>
      <c r="B119" s="27"/>
      <c r="C119" s="30">
        <f>ROUND(4.27,5)</f>
        <v>4.27</v>
      </c>
      <c r="D119" s="30">
        <f>F119</f>
        <v>107.40358</v>
      </c>
      <c r="E119" s="30">
        <f>F119</f>
        <v>107.40358</v>
      </c>
      <c r="F119" s="30">
        <f>ROUND(107.40358,5)</f>
        <v>107.40358</v>
      </c>
      <c r="G119" s="28"/>
      <c r="H119" s="38"/>
    </row>
    <row r="120" spans="1:8" ht="12.75" customHeight="1">
      <c r="A120" s="26">
        <v>44413</v>
      </c>
      <c r="B120" s="27"/>
      <c r="C120" s="30">
        <f>ROUND(4.27,5)</f>
        <v>4.27</v>
      </c>
      <c r="D120" s="30">
        <f>F120</f>
        <v>106.65486</v>
      </c>
      <c r="E120" s="30">
        <f>F120</f>
        <v>106.65486</v>
      </c>
      <c r="F120" s="30">
        <f>ROUND(106.65486,5)</f>
        <v>106.65486</v>
      </c>
      <c r="G120" s="28"/>
      <c r="H120" s="38"/>
    </row>
    <row r="121" spans="1:8" ht="12.75" customHeight="1">
      <c r="A121" s="26">
        <v>44504</v>
      </c>
      <c r="B121" s="27"/>
      <c r="C121" s="30">
        <f>ROUND(4.27,5)</f>
        <v>4.27</v>
      </c>
      <c r="D121" s="30">
        <f>F121</f>
        <v>107.82879</v>
      </c>
      <c r="E121" s="30">
        <f>F121</f>
        <v>107.82879</v>
      </c>
      <c r="F121" s="30">
        <f>ROUND(107.82879,5)</f>
        <v>107.82879</v>
      </c>
      <c r="G121" s="28"/>
      <c r="H121" s="38"/>
    </row>
    <row r="122" spans="1:8" ht="12.75" customHeight="1">
      <c r="A122" s="26">
        <v>44595</v>
      </c>
      <c r="B122" s="27"/>
      <c r="C122" s="30">
        <f>ROUND(4.27,5)</f>
        <v>4.27</v>
      </c>
      <c r="D122" s="30">
        <f>F122</f>
        <v>107.08405</v>
      </c>
      <c r="E122" s="30">
        <f>F122</f>
        <v>107.08405</v>
      </c>
      <c r="F122" s="30">
        <f>ROUND(107.08405,5)</f>
        <v>107.08405</v>
      </c>
      <c r="G122" s="28"/>
      <c r="H122" s="38"/>
    </row>
    <row r="123" spans="1:8" ht="12.75" customHeight="1">
      <c r="A123" s="26">
        <v>44686</v>
      </c>
      <c r="B123" s="27"/>
      <c r="C123" s="30">
        <f>ROUND(4.27,5)</f>
        <v>4.27</v>
      </c>
      <c r="D123" s="30">
        <f>F123</f>
        <v>108.21289</v>
      </c>
      <c r="E123" s="30">
        <f>F123</f>
        <v>108.21289</v>
      </c>
      <c r="F123" s="30">
        <f>ROUND(108.21289,5)</f>
        <v>108.21289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44322</v>
      </c>
      <c r="B125" s="27"/>
      <c r="C125" s="30">
        <f>ROUND(4.11,5)</f>
        <v>4.11</v>
      </c>
      <c r="D125" s="30">
        <f>F125</f>
        <v>139.06348</v>
      </c>
      <c r="E125" s="30">
        <f>F125</f>
        <v>139.06348</v>
      </c>
      <c r="F125" s="30">
        <f>ROUND(139.06348,5)</f>
        <v>139.06348</v>
      </c>
      <c r="G125" s="28"/>
      <c r="H125" s="38"/>
    </row>
    <row r="126" spans="1:8" ht="12.75" customHeight="1">
      <c r="A126" s="26">
        <v>44413</v>
      </c>
      <c r="B126" s="27"/>
      <c r="C126" s="30">
        <f>ROUND(4.11,5)</f>
        <v>4.11</v>
      </c>
      <c r="D126" s="30">
        <f>F126</f>
        <v>140.58835</v>
      </c>
      <c r="E126" s="30">
        <f>F126</f>
        <v>140.58835</v>
      </c>
      <c r="F126" s="30">
        <f>ROUND(140.58835,5)</f>
        <v>140.58835</v>
      </c>
      <c r="G126" s="28"/>
      <c r="H126" s="38"/>
    </row>
    <row r="127" spans="1:8" ht="12.75" customHeight="1">
      <c r="A127" s="26">
        <v>44504</v>
      </c>
      <c r="B127" s="27"/>
      <c r="C127" s="30">
        <f>ROUND(4.11,5)</f>
        <v>4.11</v>
      </c>
      <c r="D127" s="30">
        <f>F127</f>
        <v>140.13012</v>
      </c>
      <c r="E127" s="30">
        <f>F127</f>
        <v>140.13012</v>
      </c>
      <c r="F127" s="30">
        <f>ROUND(140.13012,5)</f>
        <v>140.13012</v>
      </c>
      <c r="G127" s="28"/>
      <c r="H127" s="38"/>
    </row>
    <row r="128" spans="1:8" ht="12.75" customHeight="1">
      <c r="A128" s="26">
        <v>44595</v>
      </c>
      <c r="B128" s="27"/>
      <c r="C128" s="30">
        <f>ROUND(4.11,5)</f>
        <v>4.11</v>
      </c>
      <c r="D128" s="30">
        <f>F128</f>
        <v>141.69098</v>
      </c>
      <c r="E128" s="30">
        <f>F128</f>
        <v>141.69098</v>
      </c>
      <c r="F128" s="30">
        <f>ROUND(141.69098,5)</f>
        <v>141.69098</v>
      </c>
      <c r="G128" s="28"/>
      <c r="H128" s="38"/>
    </row>
    <row r="129" spans="1:8" ht="12.75" customHeight="1">
      <c r="A129" s="26">
        <v>44686</v>
      </c>
      <c r="B129" s="27"/>
      <c r="C129" s="30">
        <f>ROUND(4.11,5)</f>
        <v>4.11</v>
      </c>
      <c r="D129" s="30">
        <f>F129</f>
        <v>141.15825</v>
      </c>
      <c r="E129" s="30">
        <f>F129</f>
        <v>141.15825</v>
      </c>
      <c r="F129" s="30">
        <f>ROUND(141.15825,5)</f>
        <v>141.15825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44322</v>
      </c>
      <c r="B131" s="27"/>
      <c r="C131" s="30">
        <f>ROUND(11.325,5)</f>
        <v>11.325</v>
      </c>
      <c r="D131" s="30">
        <f>F131</f>
        <v>11.53625</v>
      </c>
      <c r="E131" s="30">
        <f>F131</f>
        <v>11.53625</v>
      </c>
      <c r="F131" s="30">
        <f>ROUND(11.53625,5)</f>
        <v>11.53625</v>
      </c>
      <c r="G131" s="28"/>
      <c r="H131" s="38"/>
    </row>
    <row r="132" spans="1:8" ht="12.75" customHeight="1">
      <c r="A132" s="26">
        <v>44413</v>
      </c>
      <c r="B132" s="27"/>
      <c r="C132" s="30">
        <f>ROUND(11.325,5)</f>
        <v>11.325</v>
      </c>
      <c r="D132" s="30">
        <f>F132</f>
        <v>11.794</v>
      </c>
      <c r="E132" s="30">
        <f>F132</f>
        <v>11.794</v>
      </c>
      <c r="F132" s="30">
        <f>ROUND(11.794,5)</f>
        <v>11.794</v>
      </c>
      <c r="G132" s="28"/>
      <c r="H132" s="38"/>
    </row>
    <row r="133" spans="1:8" ht="12.75" customHeight="1">
      <c r="A133" s="26">
        <v>44504</v>
      </c>
      <c r="B133" s="27"/>
      <c r="C133" s="30">
        <f>ROUND(11.325,5)</f>
        <v>11.325</v>
      </c>
      <c r="D133" s="30">
        <f>F133</f>
        <v>12.05787</v>
      </c>
      <c r="E133" s="30">
        <f>F133</f>
        <v>12.05787</v>
      </c>
      <c r="F133" s="30">
        <f>ROUND(12.05787,5)</f>
        <v>12.05787</v>
      </c>
      <c r="G133" s="28"/>
      <c r="H133" s="38"/>
    </row>
    <row r="134" spans="1:8" ht="12.75" customHeight="1">
      <c r="A134" s="26">
        <v>44595</v>
      </c>
      <c r="B134" s="27"/>
      <c r="C134" s="30">
        <f>ROUND(11.325,5)</f>
        <v>11.325</v>
      </c>
      <c r="D134" s="30">
        <f>F134</f>
        <v>12.34347</v>
      </c>
      <c r="E134" s="30">
        <f>F134</f>
        <v>12.34347</v>
      </c>
      <c r="F134" s="30">
        <f>ROUND(12.34347,5)</f>
        <v>12.34347</v>
      </c>
      <c r="G134" s="28"/>
      <c r="H134" s="38"/>
    </row>
    <row r="135" spans="1:8" ht="12.75" customHeight="1">
      <c r="A135" s="26">
        <v>44686</v>
      </c>
      <c r="B135" s="27"/>
      <c r="C135" s="30">
        <f>ROUND(11.325,5)</f>
        <v>11.325</v>
      </c>
      <c r="D135" s="30">
        <f>F135</f>
        <v>12.64815</v>
      </c>
      <c r="E135" s="30">
        <f>F135</f>
        <v>12.64815</v>
      </c>
      <c r="F135" s="30">
        <f>ROUND(12.64815,5)</f>
        <v>12.64815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44322</v>
      </c>
      <c r="B137" s="27"/>
      <c r="C137" s="30">
        <f>ROUND(11.92,5)</f>
        <v>11.92</v>
      </c>
      <c r="D137" s="30">
        <f>F137</f>
        <v>12.12921</v>
      </c>
      <c r="E137" s="30">
        <f>F137</f>
        <v>12.12921</v>
      </c>
      <c r="F137" s="30">
        <f>ROUND(12.12921,5)</f>
        <v>12.12921</v>
      </c>
      <c r="G137" s="28"/>
      <c r="H137" s="38"/>
    </row>
    <row r="138" spans="1:8" ht="12.75" customHeight="1">
      <c r="A138" s="26">
        <v>44413</v>
      </c>
      <c r="B138" s="27"/>
      <c r="C138" s="30">
        <f>ROUND(11.92,5)</f>
        <v>11.92</v>
      </c>
      <c r="D138" s="30">
        <f>F138</f>
        <v>12.37689</v>
      </c>
      <c r="E138" s="30">
        <f>F138</f>
        <v>12.37689</v>
      </c>
      <c r="F138" s="30">
        <f>ROUND(12.37689,5)</f>
        <v>12.37689</v>
      </c>
      <c r="G138" s="28"/>
      <c r="H138" s="38"/>
    </row>
    <row r="139" spans="1:8" ht="12.75" customHeight="1">
      <c r="A139" s="26">
        <v>44504</v>
      </c>
      <c r="B139" s="27"/>
      <c r="C139" s="30">
        <f>ROUND(11.92,5)</f>
        <v>11.92</v>
      </c>
      <c r="D139" s="30">
        <f>F139</f>
        <v>12.63232</v>
      </c>
      <c r="E139" s="30">
        <f>F139</f>
        <v>12.63232</v>
      </c>
      <c r="F139" s="30">
        <f>ROUND(12.63232,5)</f>
        <v>12.63232</v>
      </c>
      <c r="G139" s="28"/>
      <c r="H139" s="38"/>
    </row>
    <row r="140" spans="1:8" ht="12.75" customHeight="1">
      <c r="A140" s="26">
        <v>44595</v>
      </c>
      <c r="B140" s="27"/>
      <c r="C140" s="30">
        <f>ROUND(11.92,5)</f>
        <v>11.92</v>
      </c>
      <c r="D140" s="30">
        <f>F140</f>
        <v>12.89946</v>
      </c>
      <c r="E140" s="30">
        <f>F140</f>
        <v>12.89946</v>
      </c>
      <c r="F140" s="30">
        <f>ROUND(12.89946,5)</f>
        <v>12.89946</v>
      </c>
      <c r="G140" s="28"/>
      <c r="H140" s="38"/>
    </row>
    <row r="141" spans="1:8" ht="12.75" customHeight="1">
      <c r="A141" s="26">
        <v>44686</v>
      </c>
      <c r="B141" s="27"/>
      <c r="C141" s="30">
        <f>ROUND(11.92,5)</f>
        <v>11.92</v>
      </c>
      <c r="D141" s="30">
        <f>F141</f>
        <v>13.19403</v>
      </c>
      <c r="E141" s="30">
        <f>F141</f>
        <v>13.19403</v>
      </c>
      <c r="F141" s="30">
        <f>ROUND(13.19403,5)</f>
        <v>13.19403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44322</v>
      </c>
      <c r="B143" s="27"/>
      <c r="C143" s="30">
        <f>ROUND(4.93,5)</f>
        <v>4.93</v>
      </c>
      <c r="D143" s="30">
        <f>F143</f>
        <v>5.04364</v>
      </c>
      <c r="E143" s="30">
        <f>F143</f>
        <v>5.04364</v>
      </c>
      <c r="F143" s="30">
        <f>ROUND(5.04364,5)</f>
        <v>5.04364</v>
      </c>
      <c r="G143" s="28"/>
      <c r="H143" s="38"/>
    </row>
    <row r="144" spans="1:8" ht="12.75" customHeight="1">
      <c r="A144" s="26">
        <v>44413</v>
      </c>
      <c r="B144" s="27"/>
      <c r="C144" s="30">
        <f>ROUND(4.93,5)</f>
        <v>4.93</v>
      </c>
      <c r="D144" s="30">
        <f>F144</f>
        <v>5.17085</v>
      </c>
      <c r="E144" s="30">
        <f>F144</f>
        <v>5.17085</v>
      </c>
      <c r="F144" s="30">
        <f>ROUND(5.17085,5)</f>
        <v>5.17085</v>
      </c>
      <c r="G144" s="28"/>
      <c r="H144" s="38"/>
    </row>
    <row r="145" spans="1:8" ht="12.75" customHeight="1">
      <c r="A145" s="26">
        <v>44504</v>
      </c>
      <c r="B145" s="27"/>
      <c r="C145" s="30">
        <f>ROUND(4.93,5)</f>
        <v>4.93</v>
      </c>
      <c r="D145" s="30">
        <f>F145</f>
        <v>5.33008</v>
      </c>
      <c r="E145" s="30">
        <f>F145</f>
        <v>5.33008</v>
      </c>
      <c r="F145" s="30">
        <f>ROUND(5.33008,5)</f>
        <v>5.33008</v>
      </c>
      <c r="G145" s="28"/>
      <c r="H145" s="38"/>
    </row>
    <row r="146" spans="1:8" ht="12.75" customHeight="1">
      <c r="A146" s="26">
        <v>44595</v>
      </c>
      <c r="B146" s="27"/>
      <c r="C146" s="30">
        <f>ROUND(4.93,5)</f>
        <v>4.93</v>
      </c>
      <c r="D146" s="30">
        <f>F146</f>
        <v>5.57394</v>
      </c>
      <c r="E146" s="30">
        <f>F146</f>
        <v>5.57394</v>
      </c>
      <c r="F146" s="30">
        <f>ROUND(5.57394,5)</f>
        <v>5.57394</v>
      </c>
      <c r="G146" s="28"/>
      <c r="H146" s="38"/>
    </row>
    <row r="147" spans="1:8" ht="12.75" customHeight="1">
      <c r="A147" s="26">
        <v>44686</v>
      </c>
      <c r="B147" s="27"/>
      <c r="C147" s="30">
        <f>ROUND(4.93,5)</f>
        <v>4.93</v>
      </c>
      <c r="D147" s="30">
        <f>F147</f>
        <v>6.02098</v>
      </c>
      <c r="E147" s="30">
        <f>F147</f>
        <v>6.02098</v>
      </c>
      <c r="F147" s="30">
        <f>ROUND(6.02098,5)</f>
        <v>6.02098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44322</v>
      </c>
      <c r="B149" s="27"/>
      <c r="C149" s="30">
        <f>ROUND(10.425,5)</f>
        <v>10.425</v>
      </c>
      <c r="D149" s="30">
        <f>F149</f>
        <v>10.60028</v>
      </c>
      <c r="E149" s="30">
        <f>F149</f>
        <v>10.60028</v>
      </c>
      <c r="F149" s="30">
        <f>ROUND(10.60028,5)</f>
        <v>10.60028</v>
      </c>
      <c r="G149" s="28"/>
      <c r="H149" s="38"/>
    </row>
    <row r="150" spans="1:8" ht="12.75" customHeight="1">
      <c r="A150" s="26">
        <v>44413</v>
      </c>
      <c r="B150" s="27"/>
      <c r="C150" s="30">
        <f>ROUND(10.425,5)</f>
        <v>10.425</v>
      </c>
      <c r="D150" s="30">
        <f>F150</f>
        <v>10.81608</v>
      </c>
      <c r="E150" s="30">
        <f>F150</f>
        <v>10.81608</v>
      </c>
      <c r="F150" s="30">
        <f>ROUND(10.81608,5)</f>
        <v>10.81608</v>
      </c>
      <c r="G150" s="28"/>
      <c r="H150" s="38"/>
    </row>
    <row r="151" spans="1:8" ht="12.75" customHeight="1">
      <c r="A151" s="26">
        <v>44504</v>
      </c>
      <c r="B151" s="27"/>
      <c r="C151" s="30">
        <f>ROUND(10.425,5)</f>
        <v>10.425</v>
      </c>
      <c r="D151" s="30">
        <f>F151</f>
        <v>11.03515</v>
      </c>
      <c r="E151" s="30">
        <f>F151</f>
        <v>11.03515</v>
      </c>
      <c r="F151" s="30">
        <f>ROUND(11.03515,5)</f>
        <v>11.03515</v>
      </c>
      <c r="G151" s="28"/>
      <c r="H151" s="38"/>
    </row>
    <row r="152" spans="1:8" ht="12.75" customHeight="1">
      <c r="A152" s="26">
        <v>44595</v>
      </c>
      <c r="B152" s="27"/>
      <c r="C152" s="30">
        <f>ROUND(10.425,5)</f>
        <v>10.425</v>
      </c>
      <c r="D152" s="30">
        <f>F152</f>
        <v>11.2726</v>
      </c>
      <c r="E152" s="30">
        <f>F152</f>
        <v>11.2726</v>
      </c>
      <c r="F152" s="30">
        <f>ROUND(11.2726,5)</f>
        <v>11.2726</v>
      </c>
      <c r="G152" s="28"/>
      <c r="H152" s="38"/>
    </row>
    <row r="153" spans="1:8" ht="12.75" customHeight="1">
      <c r="A153" s="26">
        <v>44686</v>
      </c>
      <c r="B153" s="27"/>
      <c r="C153" s="30">
        <f>ROUND(10.425,5)</f>
        <v>10.425</v>
      </c>
      <c r="D153" s="30">
        <f>F153</f>
        <v>11.52274</v>
      </c>
      <c r="E153" s="30">
        <f>F153</f>
        <v>11.52274</v>
      </c>
      <c r="F153" s="30">
        <f>ROUND(11.52274,5)</f>
        <v>11.52274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44322</v>
      </c>
      <c r="B155" s="27"/>
      <c r="C155" s="30">
        <f>ROUND(7.1,5)</f>
        <v>7.1</v>
      </c>
      <c r="D155" s="30">
        <f>F155</f>
        <v>7.25289</v>
      </c>
      <c r="E155" s="30">
        <f>F155</f>
        <v>7.25289</v>
      </c>
      <c r="F155" s="30">
        <f>ROUND(7.25289,5)</f>
        <v>7.25289</v>
      </c>
      <c r="G155" s="28"/>
      <c r="H155" s="38"/>
    </row>
    <row r="156" spans="1:8" ht="12.75" customHeight="1">
      <c r="A156" s="26">
        <v>44413</v>
      </c>
      <c r="B156" s="27"/>
      <c r="C156" s="30">
        <f>ROUND(7.1,5)</f>
        <v>7.1</v>
      </c>
      <c r="D156" s="30">
        <f>F156</f>
        <v>7.4339</v>
      </c>
      <c r="E156" s="30">
        <f>F156</f>
        <v>7.4339</v>
      </c>
      <c r="F156" s="30">
        <f>ROUND(7.4339,5)</f>
        <v>7.4339</v>
      </c>
      <c r="G156" s="28"/>
      <c r="H156" s="38"/>
    </row>
    <row r="157" spans="1:8" ht="12.75" customHeight="1">
      <c r="A157" s="26">
        <v>44504</v>
      </c>
      <c r="B157" s="27"/>
      <c r="C157" s="30">
        <f>ROUND(7.1,5)</f>
        <v>7.1</v>
      </c>
      <c r="D157" s="30">
        <f>F157</f>
        <v>7.62097</v>
      </c>
      <c r="E157" s="30">
        <f>F157</f>
        <v>7.62097</v>
      </c>
      <c r="F157" s="30">
        <f>ROUND(7.62097,5)</f>
        <v>7.62097</v>
      </c>
      <c r="G157" s="28"/>
      <c r="H157" s="38"/>
    </row>
    <row r="158" spans="1:8" ht="12.75" customHeight="1">
      <c r="A158" s="26">
        <v>44595</v>
      </c>
      <c r="B158" s="27"/>
      <c r="C158" s="30">
        <f>ROUND(7.1,5)</f>
        <v>7.1</v>
      </c>
      <c r="D158" s="30">
        <f>F158</f>
        <v>7.83114</v>
      </c>
      <c r="E158" s="30">
        <f>F158</f>
        <v>7.83114</v>
      </c>
      <c r="F158" s="30">
        <f>ROUND(7.83114,5)</f>
        <v>7.83114</v>
      </c>
      <c r="G158" s="28"/>
      <c r="H158" s="38"/>
    </row>
    <row r="159" spans="1:8" ht="12.75" customHeight="1">
      <c r="A159" s="26">
        <v>44686</v>
      </c>
      <c r="B159" s="27"/>
      <c r="C159" s="30">
        <f>ROUND(7.1,5)</f>
        <v>7.1</v>
      </c>
      <c r="D159" s="30">
        <f>F159</f>
        <v>8.08398</v>
      </c>
      <c r="E159" s="30">
        <f>F159</f>
        <v>8.08398</v>
      </c>
      <c r="F159" s="30">
        <f>ROUND(8.08398,5)</f>
        <v>8.08398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44322</v>
      </c>
      <c r="B161" s="27"/>
      <c r="C161" s="30">
        <f>ROUND(1.575,5)</f>
        <v>1.575</v>
      </c>
      <c r="D161" s="30">
        <f>F161</f>
        <v>320.76026</v>
      </c>
      <c r="E161" s="30">
        <f>F161</f>
        <v>320.76026</v>
      </c>
      <c r="F161" s="30">
        <f>ROUND(320.76026,5)</f>
        <v>320.76026</v>
      </c>
      <c r="G161" s="28"/>
      <c r="H161" s="38"/>
    </row>
    <row r="162" spans="1:8" ht="12.75" customHeight="1">
      <c r="A162" s="26">
        <v>44413</v>
      </c>
      <c r="B162" s="27"/>
      <c r="C162" s="30">
        <f>ROUND(1.575,5)</f>
        <v>1.575</v>
      </c>
      <c r="D162" s="30">
        <f>F162</f>
        <v>316.27976</v>
      </c>
      <c r="E162" s="30">
        <f>F162</f>
        <v>316.27976</v>
      </c>
      <c r="F162" s="30">
        <f>ROUND(316.27976,5)</f>
        <v>316.27976</v>
      </c>
      <c r="G162" s="28"/>
      <c r="H162" s="38"/>
    </row>
    <row r="163" spans="1:8" ht="12.75" customHeight="1">
      <c r="A163" s="26">
        <v>44504</v>
      </c>
      <c r="B163" s="27"/>
      <c r="C163" s="30">
        <f>ROUND(1.575,5)</f>
        <v>1.575</v>
      </c>
      <c r="D163" s="30">
        <f>F163</f>
        <v>319.76154</v>
      </c>
      <c r="E163" s="30">
        <f>F163</f>
        <v>319.76154</v>
      </c>
      <c r="F163" s="30">
        <f>ROUND(319.76154,5)</f>
        <v>319.76154</v>
      </c>
      <c r="G163" s="28"/>
      <c r="H163" s="38"/>
    </row>
    <row r="164" spans="1:8" ht="12.75" customHeight="1">
      <c r="A164" s="26">
        <v>44595</v>
      </c>
      <c r="B164" s="27"/>
      <c r="C164" s="30">
        <f>ROUND(1.575,5)</f>
        <v>1.575</v>
      </c>
      <c r="D164" s="30">
        <f>F164</f>
        <v>315.2317</v>
      </c>
      <c r="E164" s="30">
        <f>F164</f>
        <v>315.2317</v>
      </c>
      <c r="F164" s="30">
        <f>ROUND(315.2317,5)</f>
        <v>315.2317</v>
      </c>
      <c r="G164" s="28"/>
      <c r="H164" s="38"/>
    </row>
    <row r="165" spans="1:8" ht="12.75" customHeight="1">
      <c r="A165" s="26">
        <v>44686</v>
      </c>
      <c r="B165" s="27"/>
      <c r="C165" s="30">
        <f>ROUND(1.575,5)</f>
        <v>1.575</v>
      </c>
      <c r="D165" s="30">
        <f>F165</f>
        <v>318.5541</v>
      </c>
      <c r="E165" s="30">
        <f>F165</f>
        <v>318.5541</v>
      </c>
      <c r="F165" s="30">
        <f>ROUND(318.5541,5)</f>
        <v>318.5541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44322</v>
      </c>
      <c r="B167" s="27"/>
      <c r="C167" s="30">
        <f>ROUND(4.095,5)</f>
        <v>4.095</v>
      </c>
      <c r="D167" s="30">
        <f>F167</f>
        <v>229.19839</v>
      </c>
      <c r="E167" s="30">
        <f>F167</f>
        <v>229.19839</v>
      </c>
      <c r="F167" s="30">
        <f>ROUND(229.19839,5)</f>
        <v>229.19839</v>
      </c>
      <c r="G167" s="28"/>
      <c r="H167" s="38"/>
    </row>
    <row r="168" spans="1:8" ht="12.75" customHeight="1">
      <c r="A168" s="26">
        <v>44413</v>
      </c>
      <c r="B168" s="27"/>
      <c r="C168" s="30">
        <f>ROUND(4.095,5)</f>
        <v>4.095</v>
      </c>
      <c r="D168" s="30">
        <f>F168</f>
        <v>227.46338</v>
      </c>
      <c r="E168" s="30">
        <f>F168</f>
        <v>227.46338</v>
      </c>
      <c r="F168" s="30">
        <f>ROUND(227.46338,5)</f>
        <v>227.46338</v>
      </c>
      <c r="G168" s="28"/>
      <c r="H168" s="38"/>
    </row>
    <row r="169" spans="1:8" ht="12.75" customHeight="1">
      <c r="A169" s="26">
        <v>44504</v>
      </c>
      <c r="B169" s="27"/>
      <c r="C169" s="30">
        <f>ROUND(4.095,5)</f>
        <v>4.095</v>
      </c>
      <c r="D169" s="30">
        <f>F169</f>
        <v>229.96704</v>
      </c>
      <c r="E169" s="30">
        <f>F169</f>
        <v>229.96704</v>
      </c>
      <c r="F169" s="30">
        <f>ROUND(229.96704,5)</f>
        <v>229.96704</v>
      </c>
      <c r="G169" s="28"/>
      <c r="H169" s="38"/>
    </row>
    <row r="170" spans="1:8" ht="12.75" customHeight="1">
      <c r="A170" s="26">
        <v>44595</v>
      </c>
      <c r="B170" s="27"/>
      <c r="C170" s="30">
        <f>ROUND(4.095,5)</f>
        <v>4.095</v>
      </c>
      <c r="D170" s="30">
        <f>F170</f>
        <v>228.23078</v>
      </c>
      <c r="E170" s="30">
        <f>F170</f>
        <v>228.23078</v>
      </c>
      <c r="F170" s="30">
        <f>ROUND(228.23078,5)</f>
        <v>228.23078</v>
      </c>
      <c r="G170" s="28"/>
      <c r="H170" s="38"/>
    </row>
    <row r="171" spans="1:8" ht="12.75" customHeight="1">
      <c r="A171" s="26">
        <v>44686</v>
      </c>
      <c r="B171" s="27"/>
      <c r="C171" s="30">
        <f>ROUND(4.095,5)</f>
        <v>4.095</v>
      </c>
      <c r="D171" s="30">
        <f>F171</f>
        <v>230.63683</v>
      </c>
      <c r="E171" s="30">
        <f>F171</f>
        <v>230.63683</v>
      </c>
      <c r="F171" s="30">
        <f>ROUND(230.63683,5)</f>
        <v>230.63683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44322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44322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44413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44504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44595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44686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44322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44413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44504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44595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44686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44322</v>
      </c>
      <c r="B187" s="27"/>
      <c r="C187" s="30">
        <f>ROUND(3.78,5)</f>
        <v>3.78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44413</v>
      </c>
      <c r="B188" s="27"/>
      <c r="C188" s="30">
        <f>ROUND(3.78,5)</f>
        <v>3.78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44504</v>
      </c>
      <c r="B189" s="27"/>
      <c r="C189" s="30">
        <f>ROUND(3.78,5)</f>
        <v>3.78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44595</v>
      </c>
      <c r="B190" s="27"/>
      <c r="C190" s="30">
        <f>ROUND(3.78,5)</f>
        <v>3.78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44686</v>
      </c>
      <c r="B191" s="27"/>
      <c r="C191" s="30">
        <f>ROUND(3.78,5)</f>
        <v>3.78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44322</v>
      </c>
      <c r="B193" s="27"/>
      <c r="C193" s="30">
        <f>ROUND(10.335,5)</f>
        <v>10.335</v>
      </c>
      <c r="D193" s="30">
        <f>F193</f>
        <v>10.49318</v>
      </c>
      <c r="E193" s="30">
        <f>F193</f>
        <v>10.49318</v>
      </c>
      <c r="F193" s="30">
        <f>ROUND(10.49318,5)</f>
        <v>10.49318</v>
      </c>
      <c r="G193" s="28"/>
      <c r="H193" s="38"/>
    </row>
    <row r="194" spans="1:8" ht="12.75" customHeight="1">
      <c r="A194" s="26">
        <v>44413</v>
      </c>
      <c r="B194" s="27"/>
      <c r="C194" s="30">
        <f>ROUND(10.335,5)</f>
        <v>10.335</v>
      </c>
      <c r="D194" s="30">
        <f>F194</f>
        <v>10.68203</v>
      </c>
      <c r="E194" s="30">
        <f>F194</f>
        <v>10.68203</v>
      </c>
      <c r="F194" s="30">
        <f>ROUND(10.68203,5)</f>
        <v>10.68203</v>
      </c>
      <c r="G194" s="28"/>
      <c r="H194" s="38"/>
    </row>
    <row r="195" spans="1:8" ht="12.75" customHeight="1">
      <c r="A195" s="26">
        <v>44504</v>
      </c>
      <c r="B195" s="27"/>
      <c r="C195" s="30">
        <f>ROUND(10.335,5)</f>
        <v>10.335</v>
      </c>
      <c r="D195" s="30">
        <f>F195</f>
        <v>10.87261</v>
      </c>
      <c r="E195" s="30">
        <f>F195</f>
        <v>10.87261</v>
      </c>
      <c r="F195" s="30">
        <f>ROUND(10.87261,5)</f>
        <v>10.87261</v>
      </c>
      <c r="G195" s="28"/>
      <c r="H195" s="38"/>
    </row>
    <row r="196" spans="1:8" ht="12.75" customHeight="1">
      <c r="A196" s="26">
        <v>44595</v>
      </c>
      <c r="B196" s="27"/>
      <c r="C196" s="30">
        <f>ROUND(10.335,5)</f>
        <v>10.335</v>
      </c>
      <c r="D196" s="30">
        <f>F196</f>
        <v>11.07428</v>
      </c>
      <c r="E196" s="30">
        <f>F196</f>
        <v>11.07428</v>
      </c>
      <c r="F196" s="30">
        <f>ROUND(11.07428,5)</f>
        <v>11.07428</v>
      </c>
      <c r="G196" s="28"/>
      <c r="H196" s="38"/>
    </row>
    <row r="197" spans="1:8" ht="12.75" customHeight="1">
      <c r="A197" s="26">
        <v>44686</v>
      </c>
      <c r="B197" s="27"/>
      <c r="C197" s="30">
        <f>ROUND(10.335,5)</f>
        <v>10.335</v>
      </c>
      <c r="D197" s="30">
        <f>F197</f>
        <v>11.29301</v>
      </c>
      <c r="E197" s="30">
        <f>F197</f>
        <v>11.29301</v>
      </c>
      <c r="F197" s="30">
        <f>ROUND(11.29301,5)</f>
        <v>11.29301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44322</v>
      </c>
      <c r="B199" s="27"/>
      <c r="C199" s="30">
        <f>ROUND(3.2,5)</f>
        <v>3.2</v>
      </c>
      <c r="D199" s="30">
        <f>F199</f>
        <v>200.56081</v>
      </c>
      <c r="E199" s="30">
        <f>F199</f>
        <v>200.56081</v>
      </c>
      <c r="F199" s="30">
        <f>ROUND(200.56081,5)</f>
        <v>200.56081</v>
      </c>
      <c r="G199" s="28"/>
      <c r="H199" s="38"/>
    </row>
    <row r="200" spans="1:8" ht="12.75" customHeight="1">
      <c r="A200" s="26">
        <v>44413</v>
      </c>
      <c r="B200" s="27"/>
      <c r="C200" s="30">
        <f>ROUND(3.2,5)</f>
        <v>3.2</v>
      </c>
      <c r="D200" s="30">
        <f>F200</f>
        <v>202.75965</v>
      </c>
      <c r="E200" s="30">
        <f>F200</f>
        <v>202.75965</v>
      </c>
      <c r="F200" s="30">
        <f>ROUND(202.75965,5)</f>
        <v>202.75965</v>
      </c>
      <c r="G200" s="28"/>
      <c r="H200" s="38"/>
    </row>
    <row r="201" spans="1:8" ht="12.75" customHeight="1">
      <c r="A201" s="26">
        <v>44504</v>
      </c>
      <c r="B201" s="27"/>
      <c r="C201" s="30">
        <f>ROUND(3.2,5)</f>
        <v>3.2</v>
      </c>
      <c r="D201" s="30">
        <f>F201</f>
        <v>202.2537</v>
      </c>
      <c r="E201" s="30">
        <f>F201</f>
        <v>202.2537</v>
      </c>
      <c r="F201" s="30">
        <f>ROUND(202.2537,5)</f>
        <v>202.2537</v>
      </c>
      <c r="G201" s="28"/>
      <c r="H201" s="38"/>
    </row>
    <row r="202" spans="1:8" ht="12.75" customHeight="1">
      <c r="A202" s="26">
        <v>44595</v>
      </c>
      <c r="B202" s="27"/>
      <c r="C202" s="30">
        <f>ROUND(3.2,5)</f>
        <v>3.2</v>
      </c>
      <c r="D202" s="30">
        <f>F202</f>
        <v>204.50637</v>
      </c>
      <c r="E202" s="30">
        <f>F202</f>
        <v>204.50637</v>
      </c>
      <c r="F202" s="30">
        <f>ROUND(204.50637,5)</f>
        <v>204.50637</v>
      </c>
      <c r="G202" s="28"/>
      <c r="H202" s="38"/>
    </row>
    <row r="203" spans="1:8" ht="12.75" customHeight="1">
      <c r="A203" s="26">
        <v>44686</v>
      </c>
      <c r="B203" s="27"/>
      <c r="C203" s="30">
        <f>ROUND(3.2,5)</f>
        <v>3.2</v>
      </c>
      <c r="D203" s="30">
        <f>F203</f>
        <v>203.86851</v>
      </c>
      <c r="E203" s="30">
        <f>F203</f>
        <v>203.86851</v>
      </c>
      <c r="F203" s="30">
        <f>ROUND(203.86851,5)</f>
        <v>203.86851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44322</v>
      </c>
      <c r="B205" s="27"/>
      <c r="C205" s="30">
        <f>ROUND(0.95,5)</f>
        <v>0.95</v>
      </c>
      <c r="D205" s="30">
        <f>F205</f>
        <v>171.68841</v>
      </c>
      <c r="E205" s="30">
        <f>F205</f>
        <v>171.68841</v>
      </c>
      <c r="F205" s="30">
        <f>ROUND(171.68841,5)</f>
        <v>171.68841</v>
      </c>
      <c r="G205" s="28"/>
      <c r="H205" s="38"/>
    </row>
    <row r="206" spans="1:8" ht="12.75" customHeight="1">
      <c r="A206" s="26">
        <v>44413</v>
      </c>
      <c r="B206" s="27"/>
      <c r="C206" s="30">
        <f>ROUND(0.95,5)</f>
        <v>0.95</v>
      </c>
      <c r="D206" s="30">
        <f>F206</f>
        <v>171.24034</v>
      </c>
      <c r="E206" s="30">
        <f>F206</f>
        <v>171.24034</v>
      </c>
      <c r="F206" s="30">
        <f>ROUND(171.24034,5)</f>
        <v>171.24034</v>
      </c>
      <c r="G206" s="28"/>
      <c r="H206" s="38"/>
    </row>
    <row r="207" spans="1:8" ht="12.75" customHeight="1">
      <c r="A207" s="26">
        <v>44504</v>
      </c>
      <c r="B207" s="27"/>
      <c r="C207" s="30">
        <f>ROUND(0.95,5)</f>
        <v>0.95</v>
      </c>
      <c r="D207" s="30">
        <f>F207</f>
        <v>173.1253</v>
      </c>
      <c r="E207" s="30">
        <f>F207</f>
        <v>173.1253</v>
      </c>
      <c r="F207" s="30">
        <f>ROUND(173.1253,5)</f>
        <v>173.1253</v>
      </c>
      <c r="G207" s="28"/>
      <c r="H207" s="38"/>
    </row>
    <row r="208" spans="1:8" ht="12.75" customHeight="1">
      <c r="A208" s="26">
        <v>44595</v>
      </c>
      <c r="B208" s="27"/>
      <c r="C208" s="30">
        <f>ROUND(0.95,5)</f>
        <v>0.95</v>
      </c>
      <c r="D208" s="30">
        <f>F208</f>
        <v>0</v>
      </c>
      <c r="E208" s="30">
        <f>F208</f>
        <v>0</v>
      </c>
      <c r="F208" s="30">
        <f>ROUND(0,5)</f>
        <v>0</v>
      </c>
      <c r="G208" s="28"/>
      <c r="H208" s="38"/>
    </row>
    <row r="209" spans="1:8" ht="12.75" customHeight="1">
      <c r="A209" s="26">
        <v>44686</v>
      </c>
      <c r="B209" s="27"/>
      <c r="C209" s="30">
        <f>ROUND(0.95,5)</f>
        <v>0.95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44322</v>
      </c>
      <c r="B211" s="27"/>
      <c r="C211" s="30">
        <f>ROUND(9.33,5)</f>
        <v>9.33</v>
      </c>
      <c r="D211" s="30">
        <f>F211</f>
        <v>9.49197</v>
      </c>
      <c r="E211" s="30">
        <f>F211</f>
        <v>9.49197</v>
      </c>
      <c r="F211" s="30">
        <f>ROUND(9.49197,5)</f>
        <v>9.49197</v>
      </c>
      <c r="G211" s="28"/>
      <c r="H211" s="38"/>
    </row>
    <row r="212" spans="1:8" ht="12.75" customHeight="1">
      <c r="A212" s="26">
        <v>44413</v>
      </c>
      <c r="B212" s="27"/>
      <c r="C212" s="30">
        <f>ROUND(9.33,5)</f>
        <v>9.33</v>
      </c>
      <c r="D212" s="30">
        <f>F212</f>
        <v>9.69016</v>
      </c>
      <c r="E212" s="30">
        <f>F212</f>
        <v>9.69016</v>
      </c>
      <c r="F212" s="30">
        <f>ROUND(9.69016,5)</f>
        <v>9.69016</v>
      </c>
      <c r="G212" s="28"/>
      <c r="H212" s="38"/>
    </row>
    <row r="213" spans="1:8" ht="12.75" customHeight="1">
      <c r="A213" s="26">
        <v>44504</v>
      </c>
      <c r="B213" s="27"/>
      <c r="C213" s="30">
        <f>ROUND(9.33,5)</f>
        <v>9.33</v>
      </c>
      <c r="D213" s="30">
        <f>F213</f>
        <v>9.89329</v>
      </c>
      <c r="E213" s="30">
        <f>F213</f>
        <v>9.89329</v>
      </c>
      <c r="F213" s="30">
        <f>ROUND(9.89329,5)</f>
        <v>9.89329</v>
      </c>
      <c r="G213" s="28"/>
      <c r="H213" s="38"/>
    </row>
    <row r="214" spans="1:8" ht="12.75" customHeight="1">
      <c r="A214" s="26">
        <v>44595</v>
      </c>
      <c r="B214" s="27"/>
      <c r="C214" s="30">
        <f>ROUND(9.33,5)</f>
        <v>9.33</v>
      </c>
      <c r="D214" s="30">
        <f>F214</f>
        <v>10.11505</v>
      </c>
      <c r="E214" s="30">
        <f>F214</f>
        <v>10.11505</v>
      </c>
      <c r="F214" s="30">
        <f>ROUND(10.11505,5)</f>
        <v>10.11505</v>
      </c>
      <c r="G214" s="28"/>
      <c r="H214" s="38"/>
    </row>
    <row r="215" spans="1:8" ht="12.75" customHeight="1">
      <c r="A215" s="26">
        <v>44686</v>
      </c>
      <c r="B215" s="27"/>
      <c r="C215" s="30">
        <f>ROUND(9.33,5)</f>
        <v>9.33</v>
      </c>
      <c r="D215" s="30">
        <f>F215</f>
        <v>10.35288</v>
      </c>
      <c r="E215" s="30">
        <f>F215</f>
        <v>10.35288</v>
      </c>
      <c r="F215" s="30">
        <f>ROUND(10.35288,5)</f>
        <v>10.35288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44322</v>
      </c>
      <c r="B217" s="27"/>
      <c r="C217" s="30">
        <f>ROUND(10.8,5)</f>
        <v>10.8</v>
      </c>
      <c r="D217" s="30">
        <f>F217</f>
        <v>10.95553</v>
      </c>
      <c r="E217" s="30">
        <f>F217</f>
        <v>10.95553</v>
      </c>
      <c r="F217" s="30">
        <f>ROUND(10.95553,5)</f>
        <v>10.95553</v>
      </c>
      <c r="G217" s="28"/>
      <c r="H217" s="38"/>
    </row>
    <row r="218" spans="1:8" ht="12.75" customHeight="1">
      <c r="A218" s="26">
        <v>44413</v>
      </c>
      <c r="B218" s="27"/>
      <c r="C218" s="30">
        <f>ROUND(10.8,5)</f>
        <v>10.8</v>
      </c>
      <c r="D218" s="30">
        <f>F218</f>
        <v>11.14612</v>
      </c>
      <c r="E218" s="30">
        <f>F218</f>
        <v>11.14612</v>
      </c>
      <c r="F218" s="30">
        <f>ROUND(11.14612,5)</f>
        <v>11.14612</v>
      </c>
      <c r="G218" s="28"/>
      <c r="H218" s="38"/>
    </row>
    <row r="219" spans="1:8" ht="12.75" customHeight="1">
      <c r="A219" s="26">
        <v>44504</v>
      </c>
      <c r="B219" s="27"/>
      <c r="C219" s="30">
        <f>ROUND(10.8,5)</f>
        <v>10.8</v>
      </c>
      <c r="D219" s="30">
        <f>F219</f>
        <v>11.33815</v>
      </c>
      <c r="E219" s="30">
        <f>F219</f>
        <v>11.33815</v>
      </c>
      <c r="F219" s="30">
        <f>ROUND(11.33815,5)</f>
        <v>11.33815</v>
      </c>
      <c r="G219" s="28"/>
      <c r="H219" s="38"/>
    </row>
    <row r="220" spans="1:8" ht="12.75" customHeight="1">
      <c r="A220" s="26">
        <v>44595</v>
      </c>
      <c r="B220" s="27"/>
      <c r="C220" s="30">
        <f>ROUND(10.8,5)</f>
        <v>10.8</v>
      </c>
      <c r="D220" s="30">
        <f>F220</f>
        <v>11.54453</v>
      </c>
      <c r="E220" s="30">
        <f>F220</f>
        <v>11.54453</v>
      </c>
      <c r="F220" s="30">
        <f>ROUND(11.54453,5)</f>
        <v>11.54453</v>
      </c>
      <c r="G220" s="28"/>
      <c r="H220" s="38"/>
    </row>
    <row r="221" spans="1:8" ht="12.75" customHeight="1">
      <c r="A221" s="26">
        <v>44686</v>
      </c>
      <c r="B221" s="27"/>
      <c r="C221" s="30">
        <f>ROUND(10.8,5)</f>
        <v>10.8</v>
      </c>
      <c r="D221" s="30">
        <f>F221</f>
        <v>11.75989</v>
      </c>
      <c r="E221" s="30">
        <f>F221</f>
        <v>11.75989</v>
      </c>
      <c r="F221" s="30">
        <f>ROUND(11.75989,5)</f>
        <v>11.75989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44322</v>
      </c>
      <c r="B223" s="27"/>
      <c r="C223" s="30">
        <f>ROUND(10.85,5)</f>
        <v>10.85</v>
      </c>
      <c r="D223" s="30">
        <f>F223</f>
        <v>11.00727</v>
      </c>
      <c r="E223" s="30">
        <f>F223</f>
        <v>11.00727</v>
      </c>
      <c r="F223" s="30">
        <f>ROUND(11.00727,5)</f>
        <v>11.00727</v>
      </c>
      <c r="G223" s="28"/>
      <c r="H223" s="38"/>
    </row>
    <row r="224" spans="1:8" ht="12.75" customHeight="1">
      <c r="A224" s="26">
        <v>44413</v>
      </c>
      <c r="B224" s="27"/>
      <c r="C224" s="30">
        <f>ROUND(10.85,5)</f>
        <v>10.85</v>
      </c>
      <c r="D224" s="30">
        <f>F224</f>
        <v>11.20066</v>
      </c>
      <c r="E224" s="30">
        <f>F224</f>
        <v>11.20066</v>
      </c>
      <c r="F224" s="30">
        <f>ROUND(11.20066,5)</f>
        <v>11.20066</v>
      </c>
      <c r="G224" s="28"/>
      <c r="H224" s="38"/>
    </row>
    <row r="225" spans="1:8" ht="12.75" customHeight="1">
      <c r="A225" s="26">
        <v>44504</v>
      </c>
      <c r="B225" s="27"/>
      <c r="C225" s="30">
        <f>ROUND(10.85,5)</f>
        <v>10.85</v>
      </c>
      <c r="D225" s="30">
        <f>F225</f>
        <v>11.39564</v>
      </c>
      <c r="E225" s="30">
        <f>F225</f>
        <v>11.39564</v>
      </c>
      <c r="F225" s="30">
        <f>ROUND(11.39564,5)</f>
        <v>11.39564</v>
      </c>
      <c r="G225" s="28"/>
      <c r="H225" s="38"/>
    </row>
    <row r="226" spans="1:8" ht="12.75" customHeight="1">
      <c r="A226" s="26">
        <v>44595</v>
      </c>
      <c r="B226" s="27"/>
      <c r="C226" s="30">
        <f>ROUND(10.85,5)</f>
        <v>10.85</v>
      </c>
      <c r="D226" s="30">
        <f>F226</f>
        <v>11.6058</v>
      </c>
      <c r="E226" s="30">
        <f>F226</f>
        <v>11.6058</v>
      </c>
      <c r="F226" s="30">
        <f>ROUND(11.6058,5)</f>
        <v>11.6058</v>
      </c>
      <c r="G226" s="28"/>
      <c r="H226" s="38"/>
    </row>
    <row r="227" spans="1:8" ht="12.75" customHeight="1">
      <c r="A227" s="26">
        <v>44686</v>
      </c>
      <c r="B227" s="27"/>
      <c r="C227" s="30">
        <f>ROUND(10.85,5)</f>
        <v>10.85</v>
      </c>
      <c r="D227" s="30">
        <f>F227</f>
        <v>11.8253</v>
      </c>
      <c r="E227" s="30">
        <f>F227</f>
        <v>11.8253</v>
      </c>
      <c r="F227" s="30">
        <f>ROUND(11.8253,5)</f>
        <v>11.8253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44322</v>
      </c>
      <c r="B229" s="27"/>
      <c r="C229" s="31">
        <f>ROUND(796.64,3)</f>
        <v>796.64</v>
      </c>
      <c r="D229" s="31">
        <f>F229</f>
        <v>803.186</v>
      </c>
      <c r="E229" s="31">
        <f>F229</f>
        <v>803.186</v>
      </c>
      <c r="F229" s="31">
        <f>ROUND(803.186,3)</f>
        <v>803.186</v>
      </c>
      <c r="G229" s="28"/>
      <c r="H229" s="38"/>
    </row>
    <row r="230" spans="1:8" ht="12.75" customHeight="1">
      <c r="A230" s="26">
        <v>44413</v>
      </c>
      <c r="B230" s="27"/>
      <c r="C230" s="31">
        <f>ROUND(796.64,3)</f>
        <v>796.64</v>
      </c>
      <c r="D230" s="31">
        <f>F230</f>
        <v>811.701</v>
      </c>
      <c r="E230" s="31">
        <f>F230</f>
        <v>811.701</v>
      </c>
      <c r="F230" s="31">
        <f>ROUND(811.701,3)</f>
        <v>811.701</v>
      </c>
      <c r="G230" s="28"/>
      <c r="H230" s="38"/>
    </row>
    <row r="231" spans="1:8" ht="12.75" customHeight="1">
      <c r="A231" s="26">
        <v>44504</v>
      </c>
      <c r="B231" s="27"/>
      <c r="C231" s="31">
        <f>ROUND(796.64,3)</f>
        <v>796.64</v>
      </c>
      <c r="D231" s="31">
        <f>F231</f>
        <v>820.532</v>
      </c>
      <c r="E231" s="31">
        <f>F231</f>
        <v>820.532</v>
      </c>
      <c r="F231" s="31">
        <f>ROUND(820.532,3)</f>
        <v>820.532</v>
      </c>
      <c r="G231" s="28"/>
      <c r="H231" s="38"/>
    </row>
    <row r="232" spans="1:8" ht="12.75" customHeight="1">
      <c r="A232" s="26">
        <v>44595</v>
      </c>
      <c r="B232" s="27"/>
      <c r="C232" s="31">
        <f>ROUND(796.64,3)</f>
        <v>796.64</v>
      </c>
      <c r="D232" s="31">
        <f>F232</f>
        <v>829.477</v>
      </c>
      <c r="E232" s="31">
        <f>F232</f>
        <v>829.477</v>
      </c>
      <c r="F232" s="31">
        <f>ROUND(829.477,3)</f>
        <v>829.477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44322</v>
      </c>
      <c r="B234" s="27"/>
      <c r="C234" s="31">
        <f>ROUND(779.676,3)</f>
        <v>779.676</v>
      </c>
      <c r="D234" s="31">
        <f>F234</f>
        <v>786.083</v>
      </c>
      <c r="E234" s="31">
        <f>F234</f>
        <v>786.083</v>
      </c>
      <c r="F234" s="31">
        <f>ROUND(786.083,3)</f>
        <v>786.083</v>
      </c>
      <c r="G234" s="28"/>
      <c r="H234" s="38"/>
    </row>
    <row r="235" spans="1:8" ht="12.75" customHeight="1">
      <c r="A235" s="26">
        <v>44413</v>
      </c>
      <c r="B235" s="27"/>
      <c r="C235" s="31">
        <f>ROUND(779.676,3)</f>
        <v>779.676</v>
      </c>
      <c r="D235" s="31">
        <f>F235</f>
        <v>794.416</v>
      </c>
      <c r="E235" s="31">
        <f>F235</f>
        <v>794.416</v>
      </c>
      <c r="F235" s="31">
        <f>ROUND(794.416,3)</f>
        <v>794.416</v>
      </c>
      <c r="G235" s="28"/>
      <c r="H235" s="38"/>
    </row>
    <row r="236" spans="1:8" ht="12.75" customHeight="1">
      <c r="A236" s="26">
        <v>44504</v>
      </c>
      <c r="B236" s="27"/>
      <c r="C236" s="31">
        <f>ROUND(779.676,3)</f>
        <v>779.676</v>
      </c>
      <c r="D236" s="31">
        <f>F236</f>
        <v>803.059</v>
      </c>
      <c r="E236" s="31">
        <f>F236</f>
        <v>803.059</v>
      </c>
      <c r="F236" s="31">
        <f>ROUND(803.059,3)</f>
        <v>803.059</v>
      </c>
      <c r="G236" s="28"/>
      <c r="H236" s="38"/>
    </row>
    <row r="237" spans="1:8" ht="12.75" customHeight="1">
      <c r="A237" s="26">
        <v>44595</v>
      </c>
      <c r="B237" s="27"/>
      <c r="C237" s="31">
        <f>ROUND(779.676,3)</f>
        <v>779.676</v>
      </c>
      <c r="D237" s="31">
        <f>F237</f>
        <v>811.814</v>
      </c>
      <c r="E237" s="31">
        <f>F237</f>
        <v>811.814</v>
      </c>
      <c r="F237" s="31">
        <f>ROUND(811.814,3)</f>
        <v>811.814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44322</v>
      </c>
      <c r="B239" s="27"/>
      <c r="C239" s="31">
        <f>ROUND(872.417,3)</f>
        <v>872.417</v>
      </c>
      <c r="D239" s="31">
        <f>F239</f>
        <v>879.586</v>
      </c>
      <c r="E239" s="31">
        <f>F239</f>
        <v>879.586</v>
      </c>
      <c r="F239" s="31">
        <f>ROUND(879.586,3)</f>
        <v>879.586</v>
      </c>
      <c r="G239" s="28"/>
      <c r="H239" s="38"/>
    </row>
    <row r="240" spans="1:8" ht="12.75" customHeight="1">
      <c r="A240" s="26">
        <v>44413</v>
      </c>
      <c r="B240" s="27"/>
      <c r="C240" s="31">
        <f>ROUND(872.417,3)</f>
        <v>872.417</v>
      </c>
      <c r="D240" s="31">
        <f>F240</f>
        <v>888.911</v>
      </c>
      <c r="E240" s="31">
        <f>F240</f>
        <v>888.911</v>
      </c>
      <c r="F240" s="31">
        <f>ROUND(888.911,3)</f>
        <v>888.911</v>
      </c>
      <c r="G240" s="28"/>
      <c r="H240" s="38"/>
    </row>
    <row r="241" spans="1:8" ht="12.75" customHeight="1">
      <c r="A241" s="26">
        <v>44504</v>
      </c>
      <c r="B241" s="27"/>
      <c r="C241" s="31">
        <f>ROUND(872.417,3)</f>
        <v>872.417</v>
      </c>
      <c r="D241" s="31">
        <f>F241</f>
        <v>898.582</v>
      </c>
      <c r="E241" s="31">
        <f>F241</f>
        <v>898.582</v>
      </c>
      <c r="F241" s="31">
        <f>ROUND(898.582,3)</f>
        <v>898.582</v>
      </c>
      <c r="G241" s="28"/>
      <c r="H241" s="38"/>
    </row>
    <row r="242" spans="1:8" ht="12.75" customHeight="1">
      <c r="A242" s="26">
        <v>44595</v>
      </c>
      <c r="B242" s="27"/>
      <c r="C242" s="31">
        <f>ROUND(872.417,3)</f>
        <v>872.417</v>
      </c>
      <c r="D242" s="31">
        <f>F242</f>
        <v>908.378</v>
      </c>
      <c r="E242" s="31">
        <f>F242</f>
        <v>908.378</v>
      </c>
      <c r="F242" s="31">
        <f>ROUND(908.378,3)</f>
        <v>908.378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44322</v>
      </c>
      <c r="B244" s="27"/>
      <c r="C244" s="31">
        <f>ROUND(762.689,3)</f>
        <v>762.689</v>
      </c>
      <c r="D244" s="31">
        <f>F244</f>
        <v>768.956</v>
      </c>
      <c r="E244" s="31">
        <f>F244</f>
        <v>768.956</v>
      </c>
      <c r="F244" s="31">
        <f>ROUND(768.956,3)</f>
        <v>768.956</v>
      </c>
      <c r="G244" s="28"/>
      <c r="H244" s="38"/>
    </row>
    <row r="245" spans="1:8" ht="12.75" customHeight="1">
      <c r="A245" s="26">
        <v>44413</v>
      </c>
      <c r="B245" s="27"/>
      <c r="C245" s="31">
        <f>ROUND(762.689,3)</f>
        <v>762.689</v>
      </c>
      <c r="D245" s="31">
        <f>F245</f>
        <v>777.108</v>
      </c>
      <c r="E245" s="31">
        <f>F245</f>
        <v>777.108</v>
      </c>
      <c r="F245" s="31">
        <f>ROUND(777.108,3)</f>
        <v>777.108</v>
      </c>
      <c r="G245" s="28"/>
      <c r="H245" s="38"/>
    </row>
    <row r="246" spans="1:8" ht="12.75" customHeight="1">
      <c r="A246" s="26">
        <v>44504</v>
      </c>
      <c r="B246" s="27"/>
      <c r="C246" s="31">
        <f>ROUND(762.689,3)</f>
        <v>762.689</v>
      </c>
      <c r="D246" s="31">
        <f>F246</f>
        <v>785.563</v>
      </c>
      <c r="E246" s="31">
        <f>F246</f>
        <v>785.563</v>
      </c>
      <c r="F246" s="31">
        <f>ROUND(785.563,3)</f>
        <v>785.563</v>
      </c>
      <c r="G246" s="28"/>
      <c r="H246" s="38"/>
    </row>
    <row r="247" spans="1:8" ht="12.75" customHeight="1">
      <c r="A247" s="26">
        <v>44595</v>
      </c>
      <c r="B247" s="27"/>
      <c r="C247" s="31">
        <f>ROUND(762.689,3)</f>
        <v>762.689</v>
      </c>
      <c r="D247" s="31">
        <f>F247</f>
        <v>794.127</v>
      </c>
      <c r="E247" s="31">
        <f>F247</f>
        <v>794.127</v>
      </c>
      <c r="F247" s="31">
        <f>ROUND(794.127,3)</f>
        <v>794.127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44322</v>
      </c>
      <c r="B249" s="27"/>
      <c r="C249" s="31">
        <f>ROUND(279.033899110412,3)</f>
        <v>279.034</v>
      </c>
      <c r="D249" s="31">
        <f>F249</f>
        <v>281.385</v>
      </c>
      <c r="E249" s="31">
        <f>F249</f>
        <v>281.385</v>
      </c>
      <c r="F249" s="31">
        <f>ROUND(281.385,3)</f>
        <v>281.385</v>
      </c>
      <c r="G249" s="28"/>
      <c r="H249" s="38"/>
    </row>
    <row r="250" spans="1:8" ht="12.75" customHeight="1">
      <c r="A250" s="26">
        <v>44413</v>
      </c>
      <c r="B250" s="27"/>
      <c r="C250" s="31">
        <f>ROUND(279.033899110412,3)</f>
        <v>279.034</v>
      </c>
      <c r="D250" s="31">
        <f>F250</f>
        <v>284.437</v>
      </c>
      <c r="E250" s="31">
        <f>F250</f>
        <v>284.437</v>
      </c>
      <c r="F250" s="31">
        <f>ROUND(284.437,3)</f>
        <v>284.437</v>
      </c>
      <c r="G250" s="28"/>
      <c r="H250" s="38"/>
    </row>
    <row r="251" spans="1:8" ht="12.75" customHeight="1">
      <c r="A251" s="26">
        <v>44504</v>
      </c>
      <c r="B251" s="27"/>
      <c r="C251" s="31">
        <f>ROUND(279.033899110412,3)</f>
        <v>279.034</v>
      </c>
      <c r="D251" s="31">
        <f>F251</f>
        <v>287.6</v>
      </c>
      <c r="E251" s="31">
        <f>F251</f>
        <v>287.6</v>
      </c>
      <c r="F251" s="31">
        <f>ROUND(287.6,3)</f>
        <v>287.6</v>
      </c>
      <c r="G251" s="28"/>
      <c r="H251" s="38"/>
    </row>
    <row r="252" spans="1:8" ht="12.75" customHeight="1">
      <c r="A252" s="26">
        <v>44595</v>
      </c>
      <c r="B252" s="27"/>
      <c r="C252" s="31">
        <f>ROUND(279.033899110412,3)</f>
        <v>279.034</v>
      </c>
      <c r="D252" s="31">
        <f>F252</f>
        <v>290.802</v>
      </c>
      <c r="E252" s="31">
        <f>F252</f>
        <v>290.802</v>
      </c>
      <c r="F252" s="31">
        <f>ROUND(290.802,3)</f>
        <v>290.802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44322</v>
      </c>
      <c r="B254" s="27"/>
      <c r="C254" s="31">
        <f>ROUND(753.801,3)</f>
        <v>753.801</v>
      </c>
      <c r="D254" s="31">
        <f>F254</f>
        <v>759.995</v>
      </c>
      <c r="E254" s="31">
        <f>F254</f>
        <v>759.995</v>
      </c>
      <c r="F254" s="31">
        <f>ROUND(759.995,3)</f>
        <v>759.995</v>
      </c>
      <c r="G254" s="28"/>
      <c r="H254" s="38"/>
    </row>
    <row r="255" spans="1:8" ht="12.75" customHeight="1">
      <c r="A255" s="26">
        <v>44413</v>
      </c>
      <c r="B255" s="27"/>
      <c r="C255" s="31">
        <f>ROUND(753.801,3)</f>
        <v>753.801</v>
      </c>
      <c r="D255" s="31">
        <f>F255</f>
        <v>768.052</v>
      </c>
      <c r="E255" s="31">
        <f>F255</f>
        <v>768.052</v>
      </c>
      <c r="F255" s="31">
        <f>ROUND(768.052,3)</f>
        <v>768.052</v>
      </c>
      <c r="G255" s="28"/>
      <c r="H255" s="38"/>
    </row>
    <row r="256" spans="1:8" ht="12.75" customHeight="1">
      <c r="A256" s="26">
        <v>44504</v>
      </c>
      <c r="B256" s="27"/>
      <c r="C256" s="31">
        <f>ROUND(753.801,3)</f>
        <v>753.801</v>
      </c>
      <c r="D256" s="31">
        <f>F256</f>
        <v>776.408</v>
      </c>
      <c r="E256" s="31">
        <f>F256</f>
        <v>776.408</v>
      </c>
      <c r="F256" s="31">
        <f>ROUND(776.408,3)</f>
        <v>776.408</v>
      </c>
      <c r="G256" s="28"/>
      <c r="H256" s="38"/>
    </row>
    <row r="257" spans="1:8" ht="12.75" customHeight="1">
      <c r="A257" s="26">
        <v>44595</v>
      </c>
      <c r="B257" s="27"/>
      <c r="C257" s="31">
        <f>ROUND(753.801,3)</f>
        <v>753.801</v>
      </c>
      <c r="D257" s="31">
        <f>F257</f>
        <v>784.873</v>
      </c>
      <c r="E257" s="31">
        <f>F257</f>
        <v>784.873</v>
      </c>
      <c r="F257" s="31">
        <f>ROUND(784.873,3)</f>
        <v>784.873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44272</v>
      </c>
      <c r="B259" s="47"/>
      <c r="C259" s="45">
        <v>3.642</v>
      </c>
      <c r="D259" s="45">
        <v>3.712</v>
      </c>
      <c r="E259" s="45">
        <v>3.678</v>
      </c>
      <c r="F259" s="45">
        <v>3.6950000000000003</v>
      </c>
      <c r="G259" s="43"/>
      <c r="H259" s="44"/>
    </row>
    <row r="260" spans="1:8" ht="12.75" customHeight="1">
      <c r="A260" s="46">
        <v>44307</v>
      </c>
      <c r="B260" s="47">
        <v>44180</v>
      </c>
      <c r="C260" s="45">
        <v>3.642</v>
      </c>
      <c r="D260" s="45">
        <v>3.722</v>
      </c>
      <c r="E260" s="45">
        <v>3.668</v>
      </c>
      <c r="F260" s="45">
        <v>3.6950000000000003</v>
      </c>
      <c r="G260" s="43"/>
      <c r="H260" s="44"/>
    </row>
    <row r="261" spans="1:8" ht="12.75" customHeight="1">
      <c r="A261" s="46">
        <v>44335</v>
      </c>
      <c r="B261" s="47">
        <v>44216</v>
      </c>
      <c r="C261" s="45">
        <v>3.642</v>
      </c>
      <c r="D261" s="45">
        <v>3.732</v>
      </c>
      <c r="E261" s="45">
        <v>3.668</v>
      </c>
      <c r="F261" s="45">
        <v>3.7</v>
      </c>
      <c r="G261" s="43"/>
      <c r="H261" s="44"/>
    </row>
    <row r="262" spans="1:8" ht="12.75" customHeight="1">
      <c r="A262" s="46">
        <v>44362</v>
      </c>
      <c r="B262" s="47">
        <v>44244</v>
      </c>
      <c r="C262" s="45">
        <v>3.642</v>
      </c>
      <c r="D262" s="45">
        <v>3.722</v>
      </c>
      <c r="E262" s="45">
        <v>3.688</v>
      </c>
      <c r="F262" s="45">
        <v>3.705</v>
      </c>
      <c r="G262" s="43"/>
      <c r="H262" s="44"/>
    </row>
    <row r="263" spans="1:8" ht="12.75" customHeight="1">
      <c r="A263" s="46">
        <v>44398</v>
      </c>
      <c r="B263" s="47">
        <v>44272</v>
      </c>
      <c r="C263" s="45">
        <v>3.642</v>
      </c>
      <c r="D263" s="45">
        <v>3.762</v>
      </c>
      <c r="E263" s="45">
        <v>3.698</v>
      </c>
      <c r="F263" s="45">
        <v>3.73</v>
      </c>
      <c r="G263" s="43"/>
      <c r="H263" s="44"/>
    </row>
    <row r="264" spans="1:8" ht="12.75" customHeight="1">
      <c r="A264" s="46">
        <v>44426</v>
      </c>
      <c r="B264" s="47">
        <v>44307</v>
      </c>
      <c r="C264" s="45">
        <v>3.642</v>
      </c>
      <c r="D264" s="45">
        <v>3.822</v>
      </c>
      <c r="E264" s="45">
        <v>3.758</v>
      </c>
      <c r="F264" s="45">
        <v>3.79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3.852</v>
      </c>
      <c r="E265" s="45">
        <v>3.808</v>
      </c>
      <c r="F265" s="45">
        <v>3.83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4.112</v>
      </c>
      <c r="E266" s="45">
        <v>4.058</v>
      </c>
      <c r="F266" s="45">
        <v>4.085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4.312</v>
      </c>
      <c r="E267" s="45">
        <v>4.248</v>
      </c>
      <c r="F267" s="45">
        <v>4.28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4.792</v>
      </c>
      <c r="E268" s="45">
        <v>4.288</v>
      </c>
      <c r="F268" s="45">
        <v>4.54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4.742</v>
      </c>
      <c r="E269" s="45">
        <v>4.648</v>
      </c>
      <c r="F269" s="45">
        <v>4.695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4.942</v>
      </c>
      <c r="E270" s="45">
        <v>4.808</v>
      </c>
      <c r="F270" s="45">
        <v>4.875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ROUND(92.1194691572431,2)</f>
        <v>92.12</v>
      </c>
      <c r="D272" s="28">
        <f>F272</f>
        <v>86.52</v>
      </c>
      <c r="E272" s="28">
        <f>F272</f>
        <v>86.52</v>
      </c>
      <c r="F272" s="28">
        <f>ROUND(86.5191883395448,2)</f>
        <v>86.52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ROUND(89.4319411170394,2)</f>
        <v>89.43</v>
      </c>
      <c r="D274" s="28">
        <f>F274</f>
        <v>81.52</v>
      </c>
      <c r="E274" s="28">
        <f>F274</f>
        <v>81.52</v>
      </c>
      <c r="F274" s="28">
        <f>ROUND(81.521341222574,2)</f>
        <v>81.52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ROUND(92.1194691572431,5)</f>
        <v>92.11947</v>
      </c>
      <c r="D276" s="30">
        <f>F276</f>
        <v>92.23579</v>
      </c>
      <c r="E276" s="30">
        <f>F276</f>
        <v>92.23579</v>
      </c>
      <c r="F276" s="30">
        <f>ROUND(92.2357891812733,5)</f>
        <v>92.23579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ROUND(92.1194691572431,5)</f>
        <v>92.11947</v>
      </c>
      <c r="D278" s="30">
        <f>F278</f>
        <v>90.43844</v>
      </c>
      <c r="E278" s="30">
        <f>F278</f>
        <v>90.43844</v>
      </c>
      <c r="F278" s="30">
        <f>ROUND(90.4384408412609,5)</f>
        <v>90.43844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ROUND(92.1194691572431,5)</f>
        <v>92.11947</v>
      </c>
      <c r="D280" s="30">
        <f>F280</f>
        <v>89.41713</v>
      </c>
      <c r="E280" s="30">
        <f>F280</f>
        <v>89.41713</v>
      </c>
      <c r="F280" s="30">
        <f>ROUND(89.4171319387077,5)</f>
        <v>89.41713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ROUND(92.1194691572431,5)</f>
        <v>92.11947</v>
      </c>
      <c r="D282" s="30">
        <f>F282</f>
        <v>90.70354</v>
      </c>
      <c r="E282" s="30">
        <f>F282</f>
        <v>90.70354</v>
      </c>
      <c r="F282" s="30">
        <f>ROUND(90.7035446105402,5)</f>
        <v>90.70354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ROUND(92.1194691572431,5)</f>
        <v>92.11947</v>
      </c>
      <c r="D284" s="30">
        <f>F284</f>
        <v>90.18905</v>
      </c>
      <c r="E284" s="30">
        <f>F284</f>
        <v>90.18905</v>
      </c>
      <c r="F284" s="30">
        <f>ROUND(90.189052215094,5)</f>
        <v>90.18905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ROUND(92.1194691572431,5)</f>
        <v>92.11947</v>
      </c>
      <c r="D286" s="30">
        <f>F286</f>
        <v>90.35109</v>
      </c>
      <c r="E286" s="30">
        <f>F286</f>
        <v>90.35109</v>
      </c>
      <c r="F286" s="30">
        <f>ROUND(90.3510887637762,5)</f>
        <v>90.35109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ROUND(92.1194691572431,5)</f>
        <v>92.11947</v>
      </c>
      <c r="D288" s="30">
        <f>F288</f>
        <v>93.53496</v>
      </c>
      <c r="E288" s="30">
        <f>F288</f>
        <v>93.53496</v>
      </c>
      <c r="F288" s="30">
        <f>ROUND(93.5349649276908,5)</f>
        <v>93.53496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ROUND(92.1194691572431,2)</f>
        <v>92.12</v>
      </c>
      <c r="D290" s="28">
        <f>F290</f>
        <v>92.12</v>
      </c>
      <c r="E290" s="28">
        <f>F290</f>
        <v>92.12</v>
      </c>
      <c r="F290" s="28">
        <f>ROUND(92.1194691572431,2)</f>
        <v>92.12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ROUND(92.1194691572431,2)</f>
        <v>92.12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ROUND(89.4319411170394,5)</f>
        <v>89.43194</v>
      </c>
      <c r="D294" s="30">
        <f>F294</f>
        <v>80.56817</v>
      </c>
      <c r="E294" s="30">
        <f>F294</f>
        <v>80.56817</v>
      </c>
      <c r="F294" s="30">
        <f>ROUND(80.5681657061472,5)</f>
        <v>80.56817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ROUND(89.4319411170394,5)</f>
        <v>89.43194</v>
      </c>
      <c r="D296" s="30">
        <f>F296</f>
        <v>77.14495</v>
      </c>
      <c r="E296" s="30">
        <f>F296</f>
        <v>77.14495</v>
      </c>
      <c r="F296" s="30">
        <f>ROUND(77.1449538162424,5)</f>
        <v>77.14495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ROUND(89.4319411170394,5)</f>
        <v>89.43194</v>
      </c>
      <c r="D298" s="30">
        <f>F298</f>
        <v>75.57723</v>
      </c>
      <c r="E298" s="30">
        <f>F298</f>
        <v>75.57723</v>
      </c>
      <c r="F298" s="30">
        <f>ROUND(75.5772298161292,5)</f>
        <v>75.57723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ROUND(89.4319411170394,5)</f>
        <v>89.43194</v>
      </c>
      <c r="D300" s="30">
        <f>F300</f>
        <v>77.59791</v>
      </c>
      <c r="E300" s="30">
        <f>F300</f>
        <v>77.59791</v>
      </c>
      <c r="F300" s="30">
        <f>ROUND(77.5979148893376,5)</f>
        <v>77.59791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ROUND(89.4319411170394,5)</f>
        <v>89.43194</v>
      </c>
      <c r="D302" s="30">
        <f>F302</f>
        <v>81.60577</v>
      </c>
      <c r="E302" s="30">
        <f>F302</f>
        <v>81.60577</v>
      </c>
      <c r="F302" s="30">
        <f>ROUND(81.6057685534747,5)</f>
        <v>81.60577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ROUND(89.4319411170394,5)</f>
        <v>89.43194</v>
      </c>
      <c r="D304" s="30">
        <f>F304</f>
        <v>80.11893</v>
      </c>
      <c r="E304" s="30">
        <f>F304</f>
        <v>80.11893</v>
      </c>
      <c r="F304" s="30">
        <f>ROUND(80.1189346226931,5)</f>
        <v>80.11893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ROUND(89.4319411170394,5)</f>
        <v>89.43194</v>
      </c>
      <c r="D306" s="30">
        <f>F306</f>
        <v>82.19885</v>
      </c>
      <c r="E306" s="30">
        <f>F306</f>
        <v>82.19885</v>
      </c>
      <c r="F306" s="30">
        <f>ROUND(82.198849918878,5)</f>
        <v>82.19885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ROUND(89.4319411170394,5)</f>
        <v>89.43194</v>
      </c>
      <c r="D308" s="30">
        <f>F308</f>
        <v>88.01154</v>
      </c>
      <c r="E308" s="30">
        <f>F308</f>
        <v>88.01154</v>
      </c>
      <c r="F308" s="30">
        <f>ROUND(88.0115417909764,5)</f>
        <v>88.01154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ROUND(89.4319411170394,2)</f>
        <v>89.43</v>
      </c>
      <c r="D310" s="28">
        <f>F310</f>
        <v>89.43</v>
      </c>
      <c r="E310" s="28">
        <f>F310</f>
        <v>89.43</v>
      </c>
      <c r="F310" s="28">
        <f>ROUND(89.4319411170394,2)</f>
        <v>89.43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ROUND(89.4319411170394,2)</f>
        <v>89.43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2021-02-19T17:09:46Z</dcterms:modified>
  <cp:category/>
  <cp:version/>
  <cp:contentType/>
  <cp:contentStatus/>
</cp:coreProperties>
</file>