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<sst xmlns="http://schemas.openxmlformats.org/spreadsheetml/2006/main" count="265" uniqueCount="100">
  <si>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</si>
  <si>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</si>
  <si>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</si>
  <si>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</si>
  <si>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</si>
  <si>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</si>
  <si>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</si>
  <si>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</si>
  <si>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</si>
  <si>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</si>
  <si>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</si>
  <si>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</si>
  <si>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</si>
  <si>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</si>
  <si>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</si>
  <si>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</si>
  <si>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</si>
  <si>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</si>
  <si>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</si>
  <si>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</si>
  <si>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</si>
  <si>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</si>
  <si>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</si>
  <si>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</si>
  <si>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</si>
  <si>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</si>
  <si>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</si>
  <si>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</si>
  <si>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</si>
  <si>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</si>
  <si>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</si>
  <si>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</si>
  <si>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</si>
  <si>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</si>
  <si>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</si>
  <si>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</si>
  <si>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</si>
  <si>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</si>
  <si>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</si>
  <si>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</si>
  <si>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</si>
  <si>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</si>
  <si>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</si>
  <si>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</si>
  <si>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</si>
  <si>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</si>
  <si>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</si>
  <si>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</si>
  <si>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</si>
  <si>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</si>
  <si>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</si>
  <si>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</si>
  <si>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</si>
  <si>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</si>
  <si>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</si>
  <si>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</si>
  <si>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</si>
  <si>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</si>
  <si>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</si>
  <si>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</si>
  <si>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</si>
  <si>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</si>
  <si>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</si>
  <si>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</si>
  <si>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</si>
  <si>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</si>
  <si>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</si>
  <si>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</si>
  <si>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</si>
  <si>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</si>
  <si>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</si>
  <si>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</si>
  <si>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</si>
  <si>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</si>
  <si>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</si>
  <si>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</si>
  <si>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</si>
  <si>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</si>
  <si>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</si>
  <si>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</si>
  <si>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</si>
  <si>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</si>
  <si>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</si>
  <si>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</si>
  <si>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</si>
  <si>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</si>
  <si>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</si>
  <si>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</si>
  <si>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</si>
  <si>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</si>
  <si>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</si>
  <si>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</si>
  <si>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</si>
  <si>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</si>
  <si>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</si>
  <si>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</si>
  <si>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</si>
  <si>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13 March 2020</t>
  </si>
  <si>
    <t>13.03.2020</t>
  </si>
  <si>
    <t>15.03.2019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</si>
</sst>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3275462</v>
      </c>
      <c r="C11" s="67">
        <v>1579229</v>
      </c>
      <c r="D11" s="98">
        <f>IFERROR(((B11/C11)-1)*100,IF(B11+C11&lt;&gt;0,100,0))</f>
        <v>107.4089318268598</v>
      </c>
      <c r="E11" s="67">
        <v>18456683</v>
      </c>
      <c r="F11" s="67">
        <v>15084682</v>
      </c>
      <c r="G11" s="98">
        <f>IFERROR(((E11/F11)-1)*100,IF(E11+F11&lt;&gt;0,100,0))</f>
        <v>22.353808983179093</v>
      </c>
    </row>
    <row r="12" spans="1:7" s="16" customFormat="1" ht="12" x14ac:dyDescent="0.2">
      <c r="A12" s="64" t="s">
        <v>9</v>
      </c>
      <c r="B12" s="67">
        <v>2997931.898</v>
      </c>
      <c r="C12" s="67">
        <v>1809382.014</v>
      </c>
      <c r="D12" s="98">
        <f>IFERROR(((B12/C12)-1)*100,IF(B12+C12&lt;&gt;0,100,0))</f>
        <v>65.688167274995351</v>
      </c>
      <c r="E12" s="67">
        <v>19503989.938000001</v>
      </c>
      <c r="F12" s="67">
        <v>16601911.398</v>
      </c>
      <c r="G12" s="98">
        <f>IFERROR(((E12/F12)-1)*100,IF(E12+F12&lt;&gt;0,100,0))</f>
        <v>17.48038807356609</v>
      </c>
    </row>
    <row r="13" spans="1:7" s="16" customFormat="1" ht="12" x14ac:dyDescent="0.2">
      <c r="A13" s="64" t="s">
        <v>10</v>
      </c>
      <c r="B13" s="67">
        <v>181036167.50865099</v>
      </c>
      <c r="C13" s="67">
        <v>122758890.095579</v>
      </c>
      <c r="D13" s="98">
        <f>IFERROR(((B13/C13)-1)*100,IF(B13+C13&lt;&gt;0,100,0))</f>
        <v>47.472958877110912</v>
      </c>
      <c r="E13" s="67">
        <v>1142540121.8390999</v>
      </c>
      <c r="F13" s="67">
        <v>1002725966.76046</v>
      </c>
      <c r="G13" s="98">
        <f>IFERROR(((E13/F13)-1)*100,IF(E13+F13&lt;&gt;0,100,0))</f>
        <v>13.94340624591004</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603</v>
      </c>
      <c r="C16" s="67">
        <v>753</v>
      </c>
      <c r="D16" s="98">
        <f>IFERROR(((B16/C16)-1)*100,IF(B16+C16&lt;&gt;0,100,0))</f>
        <v>-19.920318725099605</v>
      </c>
      <c r="E16" s="67">
        <v>5258</v>
      </c>
      <c r="F16" s="67">
        <v>8871</v>
      </c>
      <c r="G16" s="98">
        <f>IFERROR(((E16/F16)-1)*100,IF(E16+F16&lt;&gt;0,100,0))</f>
        <v>-40.728215533761691</v>
      </c>
    </row>
    <row r="17" spans="1:7" s="16" customFormat="1" ht="12" x14ac:dyDescent="0.2">
      <c r="A17" s="64" t="s">
        <v>9</v>
      </c>
      <c r="B17" s="67">
        <v>356422.16200000001</v>
      </c>
      <c r="C17" s="67">
        <v>83517.349000000002</v>
      </c>
      <c r="D17" s="98">
        <f>IFERROR(((B17/C17)-1)*100,IF(B17+C17&lt;&gt;0,100,0))</f>
        <v>326.7642187732755</v>
      </c>
      <c r="E17" s="67">
        <v>2296407.86</v>
      </c>
      <c r="F17" s="67">
        <v>1301977.568</v>
      </c>
      <c r="G17" s="98">
        <f>IFERROR(((E17/F17)-1)*100,IF(E17+F17&lt;&gt;0,100,0))</f>
        <v>76.378450477266597</v>
      </c>
    </row>
    <row r="18" spans="1:7" s="16" customFormat="1" ht="12" x14ac:dyDescent="0.2">
      <c r="A18" s="64" t="s">
        <v>10</v>
      </c>
      <c r="B18" s="67">
        <v>10593906.2413464</v>
      </c>
      <c r="C18" s="67">
        <v>5585455.5916699599</v>
      </c>
      <c r="D18" s="98">
        <f>IFERROR(((B18/C18)-1)*100,IF(B18+C18&lt;&gt;0,100,0))</f>
        <v>89.669509809476338</v>
      </c>
      <c r="E18" s="67">
        <v>92494159.141770601</v>
      </c>
      <c r="F18" s="67">
        <v>59563734.170360997</v>
      </c>
      <c r="G18" s="98">
        <f>IFERROR(((E18/F18)-1)*100,IF(E18+F18&lt;&gt;0,100,0))</f>
        <v>55.286031727332215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25297372.87813</v>
      </c>
      <c r="C24" s="66">
        <v>21090947.78396</v>
      </c>
      <c r="D24" s="65">
        <f>B24-C24</f>
        <v>4206425.0941700004</v>
      </c>
      <c r="E24" s="67">
        <v>186114011.33410001</v>
      </c>
      <c r="F24" s="67">
        <v>192550116.66554999</v>
      </c>
      <c r="G24" s="65">
        <f>E24-F24</f>
        <v>-6436105.3314499855</v>
      </c>
    </row>
    <row r="25" spans="1:7" s="16" customFormat="1" ht="12" x14ac:dyDescent="0.2">
      <c r="A25" s="68" t="s">
        <v>15</v>
      </c>
      <c r="B25" s="66">
        <v>30736717.993960001</v>
      </c>
      <c r="C25" s="66">
        <v>26599526.049490001</v>
      </c>
      <c r="D25" s="65">
        <f>B25-C25</f>
        <v>4137191.9444699995</v>
      </c>
      <c r="E25" s="67">
        <v>206569119.44424</v>
      </c>
      <c r="F25" s="67">
        <v>219998892.24349001</v>
      </c>
      <c r="G25" s="65">
        <f>E25-F25</f>
        <v>-13429772.799250007</v>
      </c>
    </row>
    <row r="26" spans="1:7" s="28" customFormat="1" ht="12" x14ac:dyDescent="0.2">
      <c r="A26" s="69" t="s">
        <v>16</v>
      </c>
      <c r="B26" s="70">
        <f>B24-B25</f>
        <v>-5439345.1158300005</v>
      </c>
      <c r="C26" s="70">
        <f>C24-C25</f>
        <v>-5508578.2655300014</v>
      </c>
      <c r="D26" s="70"/>
      <c r="E26" s="70">
        <f>E24-E25</f>
        <v>-20455108.110139996</v>
      </c>
      <c r="F26" s="70">
        <f>F24-F25</f>
        <v>-27448775.577940017</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44177.629890210002</v>
      </c>
      <c r="C33" s="126">
        <v>56040.205425389999</v>
      </c>
      <c r="D33" s="98">
        <f t="shared" ref="D33:D42" si="0">IFERROR(((B33/C33)-1)*100,IF(B33+C33&lt;&gt;0,100,0))</f>
        <v>-21.167972967146632</v>
      </c>
      <c r="E33" s="64"/>
      <c r="F33" s="126">
        <v>52064.72</v>
      </c>
      <c r="G33" s="126">
        <v>44069.1</v>
      </c>
    </row>
    <row r="34" spans="1:7" s="16" customFormat="1" ht="12" x14ac:dyDescent="0.2">
      <c r="A34" s="64" t="s">
        <v>23</v>
      </c>
      <c r="B34" s="126">
        <v>57954.698665830001</v>
      </c>
      <c r="C34" s="126">
        <v>72808.950546649998</v>
      </c>
      <c r="D34" s="98">
        <f t="shared" si="0"/>
        <v>-20.401683816748072</v>
      </c>
      <c r="E34" s="64"/>
      <c r="F34" s="126">
        <v>68812.27</v>
      </c>
      <c r="G34" s="126">
        <v>57954.7</v>
      </c>
    </row>
    <row r="35" spans="1:7" s="16" customFormat="1" ht="12" x14ac:dyDescent="0.2">
      <c r="A35" s="64" t="s">
        <v>24</v>
      </c>
      <c r="B35" s="126">
        <v>35359.077863129998</v>
      </c>
      <c r="C35" s="126">
        <v>48841.591341380001</v>
      </c>
      <c r="D35" s="98">
        <f t="shared" si="0"/>
        <v>-27.604574519313886</v>
      </c>
      <c r="E35" s="64"/>
      <c r="F35" s="126">
        <v>40188.04</v>
      </c>
      <c r="G35" s="126">
        <v>35359.08</v>
      </c>
    </row>
    <row r="36" spans="1:7" s="16" customFormat="1" ht="12" x14ac:dyDescent="0.2">
      <c r="A36" s="64" t="s">
        <v>25</v>
      </c>
      <c r="B36" s="126">
        <v>39476.087208869998</v>
      </c>
      <c r="C36" s="126">
        <v>49684.028081310003</v>
      </c>
      <c r="D36" s="98">
        <f t="shared" si="0"/>
        <v>-20.545719150899522</v>
      </c>
      <c r="E36" s="64"/>
      <c r="F36" s="126">
        <v>46759.72</v>
      </c>
      <c r="G36" s="126">
        <v>39300.54</v>
      </c>
    </row>
    <row r="37" spans="1:7" s="16" customFormat="1" ht="12" x14ac:dyDescent="0.2">
      <c r="A37" s="64" t="s">
        <v>79</v>
      </c>
      <c r="B37" s="126">
        <v>32347.414792830001</v>
      </c>
      <c r="C37" s="126">
        <v>45573.508912999998</v>
      </c>
      <c r="D37" s="98">
        <f t="shared" si="0"/>
        <v>-29.021452233179279</v>
      </c>
      <c r="E37" s="64"/>
      <c r="F37" s="126">
        <v>42815.25</v>
      </c>
      <c r="G37" s="126">
        <v>31200.17</v>
      </c>
    </row>
    <row r="38" spans="1:7" s="16" customFormat="1" ht="12" x14ac:dyDescent="0.2">
      <c r="A38" s="64" t="s">
        <v>26</v>
      </c>
      <c r="B38" s="126">
        <v>60016.529503010002</v>
      </c>
      <c r="C38" s="126">
        <v>67880.93668544</v>
      </c>
      <c r="D38" s="98">
        <f t="shared" si="0"/>
        <v>-11.585590250284305</v>
      </c>
      <c r="E38" s="64"/>
      <c r="F38" s="126">
        <v>68508.27</v>
      </c>
      <c r="G38" s="126">
        <v>60005.02</v>
      </c>
    </row>
    <row r="39" spans="1:7" s="16" customFormat="1" ht="12" x14ac:dyDescent="0.2">
      <c r="A39" s="64" t="s">
        <v>27</v>
      </c>
      <c r="B39" s="126">
        <v>12079.29197113</v>
      </c>
      <c r="C39" s="126">
        <v>16592.44595546</v>
      </c>
      <c r="D39" s="98">
        <f t="shared" si="0"/>
        <v>-27.20005233975089</v>
      </c>
      <c r="E39" s="64"/>
      <c r="F39" s="126">
        <v>13363.71</v>
      </c>
      <c r="G39" s="126">
        <v>11997.67</v>
      </c>
    </row>
    <row r="40" spans="1:7" s="16" customFormat="1" ht="12" x14ac:dyDescent="0.2">
      <c r="A40" s="64" t="s">
        <v>28</v>
      </c>
      <c r="B40" s="126">
        <v>61849.579691159997</v>
      </c>
      <c r="C40" s="126">
        <v>73408.853253499998</v>
      </c>
      <c r="D40" s="98">
        <f t="shared" si="0"/>
        <v>-15.746429824237683</v>
      </c>
      <c r="E40" s="64"/>
      <c r="F40" s="126">
        <v>69935.8</v>
      </c>
      <c r="G40" s="126">
        <v>61724.51</v>
      </c>
    </row>
    <row r="41" spans="1:7" s="16" customFormat="1" ht="12" x14ac:dyDescent="0.2">
      <c r="A41" s="64" t="s">
        <v>29</v>
      </c>
      <c r="B41" s="126">
        <v>2560.3191061000002</v>
      </c>
      <c r="C41" s="126">
        <v>1592.0635350299999</v>
      </c>
      <c r="D41" s="98">
        <f t="shared" si="0"/>
        <v>60.817646391967337</v>
      </c>
      <c r="E41" s="64"/>
      <c r="F41" s="126">
        <v>3514.85</v>
      </c>
      <c r="G41" s="126">
        <v>2488.61</v>
      </c>
    </row>
    <row r="42" spans="1:7" s="16" customFormat="1" ht="12" x14ac:dyDescent="0.2">
      <c r="A42" s="64" t="s">
        <v>78</v>
      </c>
      <c r="B42" s="126">
        <v>829.17130752000003</v>
      </c>
      <c r="C42" s="126">
        <v>894.10961110000005</v>
      </c>
      <c r="D42" s="98">
        <f t="shared" si="0"/>
        <v>-7.2629018605569033</v>
      </c>
      <c r="E42" s="64"/>
      <c r="F42" s="126">
        <v>864.89</v>
      </c>
      <c r="G42" s="126">
        <v>821.59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13880.803486896701</v>
      </c>
      <c r="D48" s="72"/>
      <c r="E48" s="127">
        <v>16012.592545859899</v>
      </c>
      <c r="F48" s="72"/>
      <c r="G48" s="98">
        <f>IFERROR(((C48/E48)-1)*100,IF(C48+E48&lt;&gt;0,100,0))</f>
        <v>-13.313203673032813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7813</v>
      </c>
      <c r="D54" s="75"/>
      <c r="E54" s="128">
        <v>1622715</v>
      </c>
      <c r="F54" s="128">
        <v>167869361.02000001</v>
      </c>
      <c r="G54" s="128">
        <v>9291559.3200000003</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9748</v>
      </c>
      <c r="C68" s="66">
        <v>5241</v>
      </c>
      <c r="D68" s="98">
        <f>IFERROR(((B68/C68)-1)*100,IF(B68+C68&lt;&gt;0,100,0))</f>
        <v>85.995039114672764</v>
      </c>
      <c r="E68" s="66">
        <v>67605</v>
      </c>
      <c r="F68" s="66">
        <v>55922</v>
      </c>
      <c r="G68" s="98">
        <f>IFERROR(((E68/F68)-1)*100,IF(E68+F68&lt;&gt;0,100,0))</f>
        <v>20.891599012910845</v>
      </c>
    </row>
    <row r="69" spans="1:7" s="16" customFormat="1" ht="12" x14ac:dyDescent="0.2">
      <c r="A69" s="79" t="s">
        <v>54</v>
      </c>
      <c r="B69" s="67">
        <v>362365586.30599999</v>
      </c>
      <c r="C69" s="66">
        <v>170559643.34900001</v>
      </c>
      <c r="D69" s="98">
        <f>IFERROR(((B69/C69)-1)*100,IF(B69+C69&lt;&gt;0,100,0))</f>
        <v>112.45681521772748</v>
      </c>
      <c r="E69" s="66">
        <v>2663983880.151</v>
      </c>
      <c r="F69" s="66">
        <v>1840671940.5710001</v>
      </c>
      <c r="G69" s="98">
        <f>IFERROR(((E69/F69)-1)*100,IF(E69+F69&lt;&gt;0,100,0))</f>
        <v>44.728879787486633</v>
      </c>
    </row>
    <row r="70" spans="1:7" s="62" customFormat="1" ht="12" x14ac:dyDescent="0.2">
      <c r="A70" s="79" t="s">
        <v>55</v>
      </c>
      <c r="B70" s="67">
        <v>353335610.68913001</v>
      </c>
      <c r="C70" s="66">
        <v>172148720.39489999</v>
      </c>
      <c r="D70" s="98">
        <f>IFERROR(((B70/C70)-1)*100,IF(B70+C70&lt;&gt;0,100,0))</f>
        <v>105.25021032895098</v>
      </c>
      <c r="E70" s="66">
        <v>2654060929.3295398</v>
      </c>
      <c r="F70" s="66">
        <v>1855233659.4588399</v>
      </c>
      <c r="G70" s="98">
        <f>IFERROR(((E70/F70)-1)*100,IF(E70+F70&lt;&gt;0,100,0))</f>
        <v>43.058041007282768</v>
      </c>
    </row>
    <row r="71" spans="1:7" s="16" customFormat="1" ht="12" x14ac:dyDescent="0.2">
      <c r="A71" s="79" t="s">
        <v>94</v>
      </c>
      <c r="B71" s="98">
        <f>IFERROR(B69/B68/1000,)</f>
        <v>37.173326457324578</v>
      </c>
      <c r="C71" s="98">
        <f>IFERROR(C69/C68/1000,)</f>
        <v>32.543339696431978</v>
      </c>
      <c r="D71" s="98">
        <f>IFERROR(((B71/C71)-1)*100,IF(B71+C71&lt;&gt;0,100,0))</f>
        <v>14.227140803868465</v>
      </c>
      <c r="E71" s="98">
        <f>IFERROR(E69/E68/1000,)</f>
        <v>39.405130983669849</v>
      </c>
      <c r="F71" s="98">
        <f>IFERROR(F69/F68/1000,)</f>
        <v>32.914987671596151</v>
      </c>
      <c r="G71" s="98">
        <f>IFERROR(((E71/F71)-1)*100,IF(E71+F71&lt;&gt;0,100,0))</f>
        <v>19.717896834196114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4099</v>
      </c>
      <c r="C74" s="66">
        <v>3674</v>
      </c>
      <c r="D74" s="98">
        <f>IFERROR(((B74/C74)-1)*100,IF(B74+C74&lt;&gt;0,100,0))</f>
        <v>11.567773543821458</v>
      </c>
      <c r="E74" s="66">
        <v>38765</v>
      </c>
      <c r="F74" s="66">
        <v>36983</v>
      </c>
      <c r="G74" s="98">
        <f>IFERROR(((E74/F74)-1)*100,IF(E74+F74&lt;&gt;0,100,0))</f>
        <v>4.8184300895005805</v>
      </c>
    </row>
    <row r="75" spans="1:7" s="16" customFormat="1" ht="12" x14ac:dyDescent="0.2">
      <c r="A75" s="79" t="s">
        <v>54</v>
      </c>
      <c r="B75" s="67">
        <v>511523557.25199997</v>
      </c>
      <c r="C75" s="66">
        <v>473694792.29900002</v>
      </c>
      <c r="D75" s="98">
        <f>IFERROR(((B75/C75)-1)*100,IF(B75+C75&lt;&gt;0,100,0))</f>
        <v>7.9858942019193968</v>
      </c>
      <c r="E75" s="66">
        <v>5450587003.9370003</v>
      </c>
      <c r="F75" s="66">
        <v>5046455520.2530003</v>
      </c>
      <c r="G75" s="98">
        <f>IFERROR(((E75/F75)-1)*100,IF(E75+F75&lt;&gt;0,100,0))</f>
        <v>8.0082244272657199</v>
      </c>
    </row>
    <row r="76" spans="1:7" s="16" customFormat="1" ht="12" x14ac:dyDescent="0.2">
      <c r="A76" s="79" t="s">
        <v>55</v>
      </c>
      <c r="B76" s="67">
        <v>520441041.83196998</v>
      </c>
      <c r="C76" s="66">
        <v>462480867.20850998</v>
      </c>
      <c r="D76" s="98">
        <f>IFERROR(((B76/C76)-1)*100,IF(B76+C76&lt;&gt;0,100,0))</f>
        <v>12.532448093107519</v>
      </c>
      <c r="E76" s="66">
        <v>5581272568.2483501</v>
      </c>
      <c r="F76" s="66">
        <v>4843965643.1899405</v>
      </c>
      <c r="G76" s="98">
        <f>IFERROR(((E76/F76)-1)*100,IF(E76+F76&lt;&gt;0,100,0))</f>
        <v>15.221142744787608</v>
      </c>
    </row>
    <row r="77" spans="1:7" s="16" customFormat="1" ht="12" x14ac:dyDescent="0.2">
      <c r="A77" s="79" t="s">
        <v>94</v>
      </c>
      <c r="B77" s="98">
        <f>IFERROR(B75/B74/1000,)</f>
        <v>124.79228037374969</v>
      </c>
      <c r="C77" s="98">
        <f>IFERROR(C75/C74/1000,)</f>
        <v>128.93162555770277</v>
      </c>
      <c r="D77" s="98">
        <f>IFERROR(((B77/C77)-1)*100,IF(B77+C77&lt;&gt;0,100,0))</f>
        <v>-3.2104963898873184</v>
      </c>
      <c r="E77" s="98">
        <f>IFERROR(E75/E74/1000,)</f>
        <v>140.60588169578227</v>
      </c>
      <c r="F77" s="98">
        <f>IFERROR(F75/F74/1000,)</f>
        <v>136.45338453486735</v>
      </c>
      <c r="G77" s="98">
        <f>IFERROR(((E77/F77)-1)*100,IF(E77+F77&lt;&gt;0,100,0))</f>
        <v>3.0431617178787063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325</v>
      </c>
      <c r="C80" s="66">
        <v>127</v>
      </c>
      <c r="D80" s="98">
        <f>IFERROR(((B80/C80)-1)*100,IF(B80+C80&lt;&gt;0,100,0))</f>
        <v>155.90551181102362</v>
      </c>
      <c r="E80" s="66">
        <v>2214</v>
      </c>
      <c r="F80" s="66">
        <v>1941</v>
      </c>
      <c r="G80" s="98">
        <f>IFERROR(((E80/F80)-1)*100,IF(E80+F80&lt;&gt;0,100,0))</f>
        <v>14.064914992272026</v>
      </c>
    </row>
    <row r="81" spans="1:7" s="16" customFormat="1" ht="12" x14ac:dyDescent="0.2">
      <c r="A81" s="79" t="s">
        <v>54</v>
      </c>
      <c r="B81" s="67">
        <v>24630795.221999999</v>
      </c>
      <c r="C81" s="66">
        <v>8813613.1649999991</v>
      </c>
      <c r="D81" s="98">
        <f>IFERROR(((B81/C81)-1)*100,IF(B81+C81&lt;&gt;0,100,0))</f>
        <v>179.46308467238023</v>
      </c>
      <c r="E81" s="66">
        <v>188516532.567</v>
      </c>
      <c r="F81" s="66">
        <v>133546876.06</v>
      </c>
      <c r="G81" s="98">
        <f>IFERROR(((E81/F81)-1)*100,IF(E81+F81&lt;&gt;0,100,0))</f>
        <v>41.161319627052315</v>
      </c>
    </row>
    <row r="82" spans="1:7" s="16" customFormat="1" ht="12" x14ac:dyDescent="0.2">
      <c r="A82" s="79" t="s">
        <v>55</v>
      </c>
      <c r="B82" s="67">
        <v>5265241.5179798603</v>
      </c>
      <c r="C82" s="66">
        <v>3576635.3334899899</v>
      </c>
      <c r="D82" s="98">
        <f>IFERROR(((B82/C82)-1)*100,IF(B82+C82&lt;&gt;0,100,0))</f>
        <v>47.212142895266076</v>
      </c>
      <c r="E82" s="66">
        <v>49795293.686359398</v>
      </c>
      <c r="F82" s="66">
        <v>51506841.605876997</v>
      </c>
      <c r="G82" s="98">
        <f>IFERROR(((E82/F82)-1)*100,IF(E82+F82&lt;&gt;0,100,0))</f>
        <v>-3.3229525751435451</v>
      </c>
    </row>
    <row r="83" spans="1:7" s="32" customFormat="1" x14ac:dyDescent="0.2">
      <c r="A83" s="79" t="s">
        <v>94</v>
      </c>
      <c r="B83" s="98">
        <f>IFERROR(B81/B80/1000,)</f>
        <v>75.787062221538463</v>
      </c>
      <c r="C83" s="98">
        <f>IFERROR(C81/C80/1000,)</f>
        <v>69.39852885826771</v>
      </c>
      <c r="D83" s="98">
        <f>IFERROR(((B83/C83)-1)*100,IF(B83+C83&lt;&gt;0,100,0))</f>
        <v>9.2055746258224325</v>
      </c>
      <c r="E83" s="98">
        <f>IFERROR(E81/E80/1000,)</f>
        <v>85.147485350948514</v>
      </c>
      <c r="F83" s="98">
        <f>IFERROR(F81/F80/1000,)</f>
        <v>68.803130376094799</v>
      </c>
      <c r="G83" s="98">
        <f>IFERROR(((E83/F83)-1)*100,IF(E83+F83&lt;&gt;0,100,0))</f>
        <v>23.755249049732853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14172</v>
      </c>
      <c r="C86" s="64">
        <f>C68+C74+C80</f>
        <v>9042</v>
      </c>
      <c r="D86" s="98">
        <f>IFERROR(((B86/C86)-1)*100,IF(B86+C86&lt;&gt;0,100,0))</f>
        <v>56.735235567352362</v>
      </c>
      <c r="E86" s="64">
        <f>E68+E74+E80</f>
        <v>108584</v>
      </c>
      <c r="F86" s="64">
        <f>F68+F74+F80</f>
        <v>94846</v>
      </c>
      <c r="G86" s="98">
        <f>IFERROR(((E86/F86)-1)*100,IF(E86+F86&lt;&gt;0,100,0))</f>
        <v>14.484532821626628</v>
      </c>
    </row>
    <row r="87" spans="1:7" s="62" customFormat="1" ht="12" x14ac:dyDescent="0.2">
      <c r="A87" s="79" t="s">
        <v>54</v>
      </c>
      <c r="B87" s="64">
        <f t="shared" ref="B87:C87" si="1">B69+B75+B81</f>
        <v>898519938.77999997</v>
      </c>
      <c r="C87" s="64">
        <f t="shared" si="1"/>
        <v>653068048.81299996</v>
      </c>
      <c r="D87" s="98">
        <f>IFERROR(((B87/C87)-1)*100,IF(B87+C87&lt;&gt;0,100,0))</f>
        <v>37.584427903512839</v>
      </c>
      <c r="E87" s="64">
        <f t="shared" ref="E87:F87" si="2">E69+E75+E81</f>
        <v>8303087416.6550007</v>
      </c>
      <c r="F87" s="64">
        <f t="shared" si="2"/>
        <v>7020674336.8840008</v>
      </c>
      <c r="G87" s="98">
        <f>IFERROR(((E87/F87)-1)*100,IF(E87+F87&lt;&gt;0,100,0))</f>
        <v>18.266237945743757</v>
      </c>
    </row>
    <row r="88" spans="1:7" s="62" customFormat="1" ht="12" x14ac:dyDescent="0.2">
      <c r="A88" s="79" t="s">
        <v>55</v>
      </c>
      <c r="B88" s="64">
        <f t="shared" ref="B88:C88" si="3">B70+B76+B82</f>
        <v>879041894.0390799</v>
      </c>
      <c r="C88" s="64">
        <f t="shared" si="3"/>
        <v>638206222.93690002</v>
      </c>
      <c r="D88" s="98">
        <f>IFERROR(((B88/C88)-1)*100,IF(B88+C88&lt;&gt;0,100,0))</f>
        <v>37.736340143143906</v>
      </c>
      <c r="E88" s="64">
        <f t="shared" ref="E88:F88" si="4">E70+E76+E82</f>
        <v>8285128791.2642498</v>
      </c>
      <c r="F88" s="64">
        <f t="shared" si="4"/>
        <v>6750706144.2546577</v>
      </c>
      <c r="G88" s="98">
        <f>IFERROR(((E88/F88)-1)*100,IF(E88+F88&lt;&gt;0,100,0))</f>
        <v>22.729809507639388</v>
      </c>
    </row>
    <row r="89" spans="1:7" s="63" customFormat="1" x14ac:dyDescent="0.2">
      <c r="A89" s="79" t="s">
        <v>95</v>
      </c>
      <c r="B89" s="98">
        <f>IFERROR((B75/B87)*100,IF(B75+B87&lt;&gt;0,100,0))</f>
        <v>56.929572196977709</v>
      </c>
      <c r="C89" s="98">
        <f>IFERROR((C75/C87)*100,IF(C75+C87&lt;&gt;0,100,0))</f>
        <v>72.533757111525475</v>
      </c>
      <c r="D89" s="98">
        <f>IFERROR(((B89/C89)-1)*100,IF(B89+C89&lt;&gt;0,100,0))</f>
        <v>-21.512996894060365</v>
      </c>
      <c r="E89" s="98">
        <f>IFERROR((E75/E87)*100,IF(E75+E87&lt;&gt;0,100,0))</f>
        <v>65.645304335876006</v>
      </c>
      <c r="F89" s="98">
        <f>IFERROR((F75/F87)*100,IF(F75+F87&lt;&gt;0,100,0))</f>
        <v>71.879926031333028</v>
      </c>
      <c r="G89" s="98">
        <f>IFERROR(((E89/F89)-1)*100,IF(E89+F89&lt;&gt;0,100,0))</f>
        <v>-8.6736618130899288</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33784072.318000004</v>
      </c>
      <c r="C95" s="129">
        <v>19583252.443999998</v>
      </c>
      <c r="D95" s="65">
        <f>B95-C95</f>
        <v>14200819.874000005</v>
      </c>
      <c r="E95" s="129">
        <v>353055559.935</v>
      </c>
      <c r="F95" s="129">
        <v>270586690.55599999</v>
      </c>
      <c r="G95" s="80">
        <f>E95-F95</f>
        <v>82468869.379000008</v>
      </c>
    </row>
    <row r="96" spans="1:7" s="16" customFormat="1" ht="13.5" x14ac:dyDescent="0.2">
      <c r="A96" s="79" t="s">
        <v>88</v>
      </c>
      <c r="B96" s="66">
        <v>61567018.296999998</v>
      </c>
      <c r="C96" s="129">
        <v>19728132.107999999</v>
      </c>
      <c r="D96" s="65">
        <f>B96-C96</f>
        <v>41838886.188999996</v>
      </c>
      <c r="E96" s="129">
        <v>392847865.35799998</v>
      </c>
      <c r="F96" s="129">
        <v>254949396.465</v>
      </c>
      <c r="G96" s="80">
        <f>E96-F96</f>
        <v>137898468.89299998</v>
      </c>
    </row>
    <row r="97" spans="1:7" s="28" customFormat="1" ht="12" x14ac:dyDescent="0.2">
      <c r="A97" s="81" t="s">
        <v>16</v>
      </c>
      <c r="B97" s="65">
        <f>B95-B96</f>
        <v>-27782945.978999995</v>
      </c>
      <c r="C97" s="65">
        <f>C95-C96</f>
        <v>-144879.6640000008</v>
      </c>
      <c r="D97" s="82"/>
      <c r="E97" s="65">
        <f>E95-E96</f>
        <v>-39792305.422999978</v>
      </c>
      <c r="F97" s="82">
        <f>F95-F96</f>
        <v>15637294.090999991</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670.78188322640904</v>
      </c>
      <c r="C104" s="131">
        <v>653.00573020549803</v>
      </c>
      <c r="D104" s="98">
        <f>IFERROR(((B104/C104)-1)*100,IF(B104+C104&lt;&gt;0,100,0))</f>
        <v>2.7222047523713044</v>
      </c>
      <c r="E104" s="84"/>
      <c r="F104" s="130">
        <v>703.27764868146699</v>
      </c>
      <c r="G104" s="130">
        <v>670.78188322640904</v>
      </c>
    </row>
    <row r="105" spans="1:7" s="16" customFormat="1" ht="12" x14ac:dyDescent="0.2">
      <c r="A105" s="79" t="s">
        <v>50</v>
      </c>
      <c r="B105" s="130">
        <v>662.97779083866499</v>
      </c>
      <c r="C105" s="131">
        <v>646.62077835915295</v>
      </c>
      <c r="D105" s="98">
        <f>IFERROR(((B105/C105)-1)*100,IF(B105+C105&lt;&gt;0,100,0))</f>
        <v>2.5296144242409113</v>
      </c>
      <c r="E105" s="84"/>
      <c r="F105" s="130">
        <v>695.27691190789506</v>
      </c>
      <c r="G105" s="130">
        <v>662.97779083866499</v>
      </c>
    </row>
    <row r="106" spans="1:7" s="16" customFormat="1" ht="12" x14ac:dyDescent="0.2">
      <c r="A106" s="79" t="s">
        <v>51</v>
      </c>
      <c r="B106" s="130">
        <v>702.16430149115195</v>
      </c>
      <c r="C106" s="131">
        <v>677.73499313500599</v>
      </c>
      <c r="D106" s="98">
        <f>IFERROR(((B106/C106)-1)*100,IF(B106+C106&lt;&gt;0,100,0))</f>
        <v>3.6045517205985034</v>
      </c>
      <c r="E106" s="84"/>
      <c r="F106" s="130">
        <v>735.12759874207302</v>
      </c>
      <c r="G106" s="130">
        <v>702.16430149115195</v>
      </c>
    </row>
    <row r="107" spans="1:7" s="28" customFormat="1" ht="12" x14ac:dyDescent="0.2">
      <c r="A107" s="81" t="s">
        <v>52</v>
      </c>
      <c r="B107" s="85"/>
      <c r="C107" s="84"/>
      <c r="D107" s="86"/>
      <c r="E107" s="84"/>
      <c r="F107" s="71"/>
      <c r="G107" s="71"/>
    </row>
    <row r="108" spans="1:7" s="16" customFormat="1" ht="12" x14ac:dyDescent="0.2">
      <c r="A108" s="79" t="s">
        <v>56</v>
      </c>
      <c r="B108" s="130">
        <v>539.81575596657399</v>
      </c>
      <c r="C108" s="131">
        <v>498.667397067043</v>
      </c>
      <c r="D108" s="98">
        <f>IFERROR(((B108/C108)-1)*100,IF(B108+C108&lt;&gt;0,100,0))</f>
        <v>8.2516641636386723</v>
      </c>
      <c r="E108" s="84"/>
      <c r="F108" s="130">
        <v>543.74842964234301</v>
      </c>
      <c r="G108" s="130">
        <v>539.81575596657399</v>
      </c>
    </row>
    <row r="109" spans="1:7" s="16" customFormat="1" ht="12" x14ac:dyDescent="0.2">
      <c r="A109" s="79" t="s">
        <v>57</v>
      </c>
      <c r="B109" s="130">
        <v>670.59785475499598</v>
      </c>
      <c r="C109" s="131">
        <v>623.962952312119</v>
      </c>
      <c r="D109" s="98">
        <f>IFERROR(((B109/C109)-1)*100,IF(B109+C109&lt;&gt;0,100,0))</f>
        <v>7.4739857983666447</v>
      </c>
      <c r="E109" s="84"/>
      <c r="F109" s="130">
        <v>693.86532176709295</v>
      </c>
      <c r="G109" s="130">
        <v>670.59785475499598</v>
      </c>
    </row>
    <row r="110" spans="1:7" s="16" customFormat="1" ht="12" x14ac:dyDescent="0.2">
      <c r="A110" s="79" t="s">
        <v>59</v>
      </c>
      <c r="B110" s="130">
        <v>749.75610876600899</v>
      </c>
      <c r="C110" s="131">
        <v>720.83968132352004</v>
      </c>
      <c r="D110" s="98">
        <f>IFERROR(((B110/C110)-1)*100,IF(B110+C110&lt;&gt;0,100,0))</f>
        <v>4.0114921794255354</v>
      </c>
      <c r="E110" s="84"/>
      <c r="F110" s="130">
        <v>790.55686492596999</v>
      </c>
      <c r="G110" s="130">
        <v>749.75610876600899</v>
      </c>
    </row>
    <row r="111" spans="1:7" s="16" customFormat="1" ht="12" x14ac:dyDescent="0.2">
      <c r="A111" s="79" t="s">
        <v>58</v>
      </c>
      <c r="B111" s="130">
        <v>707.80259734076606</v>
      </c>
      <c r="C111" s="131">
        <v>711.20626746115295</v>
      </c>
      <c r="D111" s="98">
        <f>IFERROR(((B111/C111)-1)*100,IF(B111+C111&lt;&gt;0,100,0))</f>
        <v>-0.47857707055046772</v>
      </c>
      <c r="E111" s="84"/>
      <c r="F111" s="130">
        <v>749.20765246490498</v>
      </c>
      <c r="G111" s="130">
        <v>707.80259734076606</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4">
        <v>0</v>
      </c>
      <c r="C119" s="66">
        <v>0</v>
      </c>
      <c r="D119" s="98">
        <f>IFERROR(((B119/C119)-1)*100,IF(B119+C119&lt;&gt;0,100,0))</f>
        <v>0</v>
      </c>
      <c r="E119" s="78">
        <v>0</v>
      </c>
      <c r="F119" s="66">
        <v>0</v>
      </c>
      <c r="G119" s="98">
        <f>IFERROR(((E119/F119)-1)*100,IF(E119+F119&lt;&gt;0,100,0))</f>
        <v>0</v>
      </c>
    </row>
    <row r="120" spans="1:7" s="16" customFormat="1" ht="12" x14ac:dyDescent="0.2">
      <c r="A120" s="79" t="s">
        <v>72</v>
      </c>
      <c r="B120" s="67">
        <v>430</v>
      </c>
      <c r="C120" s="66">
        <v>49</v>
      </c>
      <c r="D120" s="98">
        <f>IFERROR(((B120/C120)-1)*100,IF(B120+C120&lt;&gt;0,100,0))</f>
        <v>777.55102040816325</v>
      </c>
      <c r="E120" s="66">
        <v>3342</v>
      </c>
      <c r="F120" s="66">
        <v>2555</v>
      </c>
      <c r="G120" s="98">
        <f>IFERROR(((E120/F120)-1)*100,IF(E120+F120&lt;&gt;0,100,0))</f>
        <v>30.802348336594921</v>
      </c>
    </row>
    <row r="121" spans="1:7" s="16" customFormat="1" ht="12" x14ac:dyDescent="0.2">
      <c r="A121" s="79" t="s">
        <v>74</v>
      </c>
      <c r="B121" s="67">
        <v>10</v>
      </c>
      <c r="C121" s="66">
        <v>4</v>
      </c>
      <c r="D121" s="98">
        <f>IFERROR(((B121/C121)-1)*100,IF(B121+C121&lt;&gt;0,100,0))</f>
        <v>150</v>
      </c>
      <c r="E121" s="66">
        <v>97</v>
      </c>
      <c r="F121" s="66">
        <v>88</v>
      </c>
      <c r="G121" s="98">
        <f>IFERROR(((E121/F121)-1)*100,IF(E121+F121&lt;&gt;0,100,0))</f>
        <v>10.22727272727273</v>
      </c>
    </row>
    <row r="122" spans="1:7" s="28" customFormat="1" ht="12" x14ac:dyDescent="0.2">
      <c r="A122" s="81" t="s">
        <v>34</v>
      </c>
      <c r="B122" s="82">
        <f>SUM(B119:B121)</f>
        <v>440</v>
      </c>
      <c r="C122" s="82">
        <f>SUM(C119:C121)</f>
        <v>53</v>
      </c>
      <c r="D122" s="98">
        <f>IFERROR(((B122/C122)-1)*100,IF(B122+C122&lt;&gt;0,100,0))</f>
        <v>730.18867924528297</v>
      </c>
      <c r="E122" s="82">
        <f>SUM(E119:E121)</f>
        <v>3439</v>
      </c>
      <c r="F122" s="82">
        <f>SUM(F119:F121)</f>
        <v>2643</v>
      </c>
      <c r="G122" s="98">
        <f>IFERROR(((E122/F122)-1)*100,IF(E122+F122&lt;&gt;0,100,0))</f>
        <v>30.117290957245558</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65</v>
      </c>
      <c r="C125" s="66">
        <v>0</v>
      </c>
      <c r="D125" s="98">
        <f>IFERROR(((B125/C125)-1)*100,IF(B125+C125&lt;&gt;0,100,0))</f>
        <v>100</v>
      </c>
      <c r="E125" s="66">
        <v>481</v>
      </c>
      <c r="F125" s="66">
        <v>170</v>
      </c>
      <c r="G125" s="98">
        <f>IFERROR(((E125/F125)-1)*100,IF(E125+F125&lt;&gt;0,100,0))</f>
        <v>182.94117647058826</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65</v>
      </c>
      <c r="C127" s="82">
        <f>SUM(C125:C126)</f>
        <v>0</v>
      </c>
      <c r="D127" s="98">
        <f>IFERROR(((B127/C127)-1)*100,IF(B127+C127&lt;&gt;0,100,0))</f>
        <v>100</v>
      </c>
      <c r="E127" s="82">
        <f>SUM(E125:E126)</f>
        <v>481</v>
      </c>
      <c r="F127" s="82">
        <f>SUM(F125:F126)</f>
        <v>170</v>
      </c>
      <c r="G127" s="98">
        <f>IFERROR(((E127/F127)-1)*100,IF(E127+F127&lt;&gt;0,100,0))</f>
        <v>182.94117647058826</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4">
        <v>0</v>
      </c>
      <c r="C130" s="66">
        <v>0</v>
      </c>
      <c r="D130" s="98">
        <f>IFERROR(((B130/C130)-1)*100,IF(B130+C130&lt;&gt;0,100,0))</f>
        <v>0</v>
      </c>
      <c r="E130" s="78">
        <v>0</v>
      </c>
      <c r="F130" s="66">
        <v>0</v>
      </c>
      <c r="G130" s="98">
        <f>IFERROR(((E130/F130)-1)*100,IF(E130+F130&lt;&gt;0,100,0))</f>
        <v>0</v>
      </c>
    </row>
    <row r="131" spans="1:7" s="16" customFormat="1" ht="12" x14ac:dyDescent="0.2">
      <c r="A131" s="79" t="s">
        <v>72</v>
      </c>
      <c r="B131" s="67">
        <v>120513</v>
      </c>
      <c r="C131" s="66">
        <v>25091</v>
      </c>
      <c r="D131" s="98">
        <f>IFERROR(((B131/C131)-1)*100,IF(B131+C131&lt;&gt;0,100,0))</f>
        <v>380.30369455183131</v>
      </c>
      <c r="E131" s="66">
        <v>2959287</v>
      </c>
      <c r="F131" s="66">
        <v>2567668</v>
      </c>
      <c r="G131" s="98">
        <f>IFERROR(((E131/F131)-1)*100,IF(E131+F131&lt;&gt;0,100,0))</f>
        <v>15.251932882288521</v>
      </c>
    </row>
    <row r="132" spans="1:7" s="16" customFormat="1" ht="12" x14ac:dyDescent="0.2">
      <c r="A132" s="79" t="s">
        <v>74</v>
      </c>
      <c r="B132" s="67">
        <v>35</v>
      </c>
      <c r="C132" s="66">
        <v>464</v>
      </c>
      <c r="D132" s="98">
        <f>IFERROR(((B132/C132)-1)*100,IF(B132+C132&lt;&gt;0,100,0))</f>
        <v>-92.456896551724128</v>
      </c>
      <c r="E132" s="66">
        <v>6500</v>
      </c>
      <c r="F132" s="66">
        <v>4933</v>
      </c>
      <c r="G132" s="98">
        <f>IFERROR(((E132/F132)-1)*100,IF(E132+F132&lt;&gt;0,100,0))</f>
        <v>31.765659841881199</v>
      </c>
    </row>
    <row r="133" spans="1:7" s="16" customFormat="1" ht="12" x14ac:dyDescent="0.2">
      <c r="A133" s="81" t="s">
        <v>34</v>
      </c>
      <c r="B133" s="82">
        <f>SUM(B130:B132)</f>
        <v>120548</v>
      </c>
      <c r="C133" s="82">
        <f>SUM(C130:C132)</f>
        <v>25555</v>
      </c>
      <c r="D133" s="98">
        <f>IFERROR(((B133/C133)-1)*100,IF(B133+C133&lt;&gt;0,100,0))</f>
        <v>371.71981999608693</v>
      </c>
      <c r="E133" s="82">
        <f>SUM(E130:E132)</f>
        <v>2965787</v>
      </c>
      <c r="F133" s="82">
        <f>SUM(F130:F132)</f>
        <v>2572601</v>
      </c>
      <c r="G133" s="98">
        <f>IFERROR(((E133/F133)-1)*100,IF(E133+F133&lt;&gt;0,100,0))</f>
        <v>15.283598194978554</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24323</v>
      </c>
      <c r="C136" s="66">
        <v>0</v>
      </c>
      <c r="D136" s="98">
        <f>IFERROR(((B136/C136)-1)*100,)</f>
        <v>0</v>
      </c>
      <c r="E136" s="66">
        <v>311734</v>
      </c>
      <c r="F136" s="66">
        <v>85393</v>
      </c>
      <c r="G136" s="98">
        <f>IFERROR(((E136/F136)-1)*100,)</f>
        <v>265.05802583349924</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24323</v>
      </c>
      <c r="C138" s="82">
        <f>SUM(C136:C137)</f>
        <v>0</v>
      </c>
      <c r="D138" s="98">
        <f>IFERROR(((B138/C138)-1)*100,)</f>
        <v>0</v>
      </c>
      <c r="E138" s="82">
        <f>SUM(E136:E137)</f>
        <v>311734</v>
      </c>
      <c r="F138" s="82">
        <f>SUM(F136:F137)</f>
        <v>85393</v>
      </c>
      <c r="G138" s="98">
        <f>IFERROR(((E138/F138)-1)*100,)</f>
        <v>265.05802583349924</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4">
        <v>0</v>
      </c>
      <c r="C141" s="66">
        <v>0</v>
      </c>
      <c r="D141" s="98">
        <f>IFERROR(((B141/C141)-1)*100,IF(B141+C141&lt;&gt;0,100,0))</f>
        <v>0</v>
      </c>
      <c r="E141" s="78">
        <v>0</v>
      </c>
      <c r="F141" s="66">
        <v>0</v>
      </c>
      <c r="G141" s="98">
        <f>IFERROR(((E141/F141)-1)*100,IF(E141+F141&lt;&gt;0,100,0))</f>
        <v>0</v>
      </c>
    </row>
    <row r="142" spans="1:7" s="32" customFormat="1" x14ac:dyDescent="0.2">
      <c r="A142" s="79" t="s">
        <v>72</v>
      </c>
      <c r="B142" s="67">
        <v>11346246.73446</v>
      </c>
      <c r="C142" s="66">
        <v>2653887.4736100002</v>
      </c>
      <c r="D142" s="98">
        <f>IFERROR(((B142/C142)-1)*100,IF(B142+C142&lt;&gt;0,100,0))</f>
        <v>327.53307543315151</v>
      </c>
      <c r="E142" s="66">
        <v>289332220.72100002</v>
      </c>
      <c r="F142" s="66">
        <v>249877168.23615</v>
      </c>
      <c r="G142" s="98">
        <f>IFERROR(((E142/F142)-1)*100,IF(E142+F142&lt;&gt;0,100,0))</f>
        <v>15.789778939531796</v>
      </c>
    </row>
    <row r="143" spans="1:7" s="32" customFormat="1" x14ac:dyDescent="0.2">
      <c r="A143" s="79" t="s">
        <v>74</v>
      </c>
      <c r="B143" s="67">
        <v>231612.3</v>
      </c>
      <c r="C143" s="66">
        <v>2982873.68</v>
      </c>
      <c r="D143" s="98">
        <f>IFERROR(((B143/C143)-1)*100,IF(B143+C143&lt;&gt;0,100,0))</f>
        <v>-92.235262875764818</v>
      </c>
      <c r="E143" s="66">
        <v>33758925.030000001</v>
      </c>
      <c r="F143" s="66">
        <v>27301864.510000002</v>
      </c>
      <c r="G143" s="98">
        <f>IFERROR(((E143/F143)-1)*100,IF(E143+F143&lt;&gt;0,100,0))</f>
        <v>23.650621068883183</v>
      </c>
    </row>
    <row r="144" spans="1:7" s="16" customFormat="1" ht="12" x14ac:dyDescent="0.2">
      <c r="A144" s="81" t="s">
        <v>34</v>
      </c>
      <c r="B144" s="82">
        <f>SUM(B141:B143)</f>
        <v>11577859.034460001</v>
      </c>
      <c r="C144" s="82">
        <f>SUM(C141:C143)</f>
        <v>5636761.1536100004</v>
      </c>
      <c r="D144" s="98">
        <f>IFERROR(((B144/C144)-1)*100,IF(B144+C144&lt;&gt;0,100,0))</f>
        <v>105.39914179342315</v>
      </c>
      <c r="E144" s="82">
        <f>SUM(E141:E143)</f>
        <v>323091145.75100005</v>
      </c>
      <c r="F144" s="82">
        <f>SUM(F141:F143)</f>
        <v>277179032.74615002</v>
      </c>
      <c r="G144" s="98">
        <f>IFERROR(((E144/F144)-1)*100,IF(E144+F144&lt;&gt;0,100,0))</f>
        <v>16.564064225917807</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44470.726849999999</v>
      </c>
      <c r="C147" s="66">
        <v>0</v>
      </c>
      <c r="D147" s="98">
        <f>IFERROR(((B147/C147)-1)*100,IF(B147+C147&lt;&gt;0,100,0))</f>
        <v>100</v>
      </c>
      <c r="E147" s="66">
        <v>428365.47006999998</v>
      </c>
      <c r="F147" s="66">
        <v>87004.517989999993</v>
      </c>
      <c r="G147" s="98">
        <f>IFERROR(((E147/F147)-1)*100,IF(E147+F147&lt;&gt;0,100,0))</f>
        <v>392.34853541655718</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44470.726849999999</v>
      </c>
      <c r="C149" s="82">
        <f>SUM(C147:C148)</f>
        <v>0</v>
      </c>
      <c r="D149" s="98">
        <f>IFERROR(((B149/C149)-1)*100,IF(B149+C149&lt;&gt;0,100,0))</f>
        <v>100</v>
      </c>
      <c r="E149" s="82">
        <f>SUM(E147:E148)</f>
        <v>428365.47006999998</v>
      </c>
      <c r="F149" s="82">
        <f>SUM(F147:F148)</f>
        <v>87004.517989999993</v>
      </c>
      <c r="G149" s="98">
        <f>IFERROR(((E149/F149)-1)*100,IF(E149+F149&lt;&gt;0,100,0))</f>
        <v>392.34853541655718</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4">
        <v>0</v>
      </c>
      <c r="C152" s="66">
        <v>0</v>
      </c>
      <c r="D152" s="98">
        <f>IFERROR(((B152/C152)-1)*100,IF(B152+C152&lt;&gt;0,100,0))</f>
        <v>0</v>
      </c>
      <c r="E152" s="78"/>
      <c r="F152" s="78"/>
      <c r="G152" s="65"/>
    </row>
    <row r="153" spans="1:7" s="16" customFormat="1" ht="12" x14ac:dyDescent="0.2">
      <c r="A153" s="79" t="s">
        <v>72</v>
      </c>
      <c r="B153" s="67">
        <v>985923</v>
      </c>
      <c r="C153" s="66">
        <v>783672</v>
      </c>
      <c r="D153" s="98">
        <f>IFERROR(((B153/C153)-1)*100,IF(B153+C153&lt;&gt;0,100,0))</f>
        <v>25.80811870272257</v>
      </c>
      <c r="E153" s="78"/>
      <c r="F153" s="78"/>
      <c r="G153" s="65"/>
    </row>
    <row r="154" spans="1:7" s="16" customFormat="1" ht="12" x14ac:dyDescent="0.2">
      <c r="A154" s="79" t="s">
        <v>74</v>
      </c>
      <c r="B154" s="67">
        <v>2399</v>
      </c>
      <c r="C154" s="66">
        <v>2086</v>
      </c>
      <c r="D154" s="98">
        <f>IFERROR(((B154/C154)-1)*100,IF(B154+C154&lt;&gt;0,100,0))</f>
        <v>15.004793863854271</v>
      </c>
      <c r="E154" s="78"/>
      <c r="F154" s="78"/>
      <c r="G154" s="65"/>
    </row>
    <row r="155" spans="1:7" s="28" customFormat="1" ht="12" x14ac:dyDescent="0.2">
      <c r="A155" s="81" t="s">
        <v>34</v>
      </c>
      <c r="B155" s="82">
        <f>SUM(B152:B154)</f>
        <v>988322</v>
      </c>
      <c r="C155" s="82">
        <f>SUM(C152:C154)</f>
        <v>785758</v>
      </c>
      <c r="D155" s="98">
        <f>IFERROR(((B155/C155)-1)*100,IF(B155+C155&lt;&gt;0,100,0))</f>
        <v>25.77943845306061</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423790</v>
      </c>
      <c r="C158" s="66">
        <v>128290</v>
      </c>
      <c r="D158" s="98">
        <f>IFERROR(((B158/C158)-1)*100,IF(B158+C158&lt;&gt;0,100,0))</f>
        <v>230.33751656403462</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423790</v>
      </c>
      <c r="C160" s="82">
        <f>SUM(C158:C159)</f>
        <v>128290</v>
      </c>
      <c r="D160" s="98">
        <f>IFERROR(((B160/C160)-1)*100,IF(B160+C160&lt;&gt;0,100,0))</f>
        <v>230.33751656403462</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10830</v>
      </c>
      <c r="C168" s="113">
        <v>5560</v>
      </c>
      <c r="D168" s="111">
        <f>IFERROR(((B168/C168)-1)*100,IF(B168+C168&lt;&gt;0,100,0))</f>
        <v>94.784172661870514</v>
      </c>
      <c r="E168" s="113">
        <v>120306</v>
      </c>
      <c r="F168" s="113">
        <v>83936</v>
      </c>
      <c r="G168" s="111">
        <f>IFERROR(((E168/F168)-1)*100,IF(E168+F168&lt;&gt;0,100,0))</f>
        <v>43.330632863133815</v>
      </c>
    </row>
    <row r="169" spans="1:7" x14ac:dyDescent="0.2">
      <c r="A169" s="101" t="s">
        <v>32</v>
      </c>
      <c r="B169" s="112">
        <v>56273</v>
      </c>
      <c r="C169" s="113">
        <v>43740</v>
      </c>
      <c r="D169" s="111">
        <f t="shared" ref="D169:D171" si="5">IFERROR(((B169/C169)-1)*100,IF(B169+C169&lt;&gt;0,100,0))</f>
        <v>28.653406492912659</v>
      </c>
      <c r="E169" s="113">
        <v>605853</v>
      </c>
      <c r="F169" s="113">
        <v>599037</v>
      </c>
      <c r="G169" s="111">
        <f>IFERROR(((E169/F169)-1)*100,IF(E169+F169&lt;&gt;0,100,0))</f>
        <v>1.1378262110687709</v>
      </c>
    </row>
    <row r="170" spans="1:7" x14ac:dyDescent="0.2">
      <c r="A170" s="101" t="s">
        <v>92</v>
      </c>
      <c r="B170" s="112">
        <v>13817049</v>
      </c>
      <c r="C170" s="113">
        <v>10443811</v>
      </c>
      <c r="D170" s="111">
        <f t="shared" si="5"/>
        <v>32.298918469512714</v>
      </c>
      <c r="E170" s="113">
        <v>151777985</v>
      </c>
      <c r="F170" s="113">
        <v>154770812</v>
      </c>
      <c r="G170" s="111">
        <f>IFERROR(((E170/F170)-1)*100,IF(E170+F170&lt;&gt;0,100,0))</f>
        <v>-1.9337153829754428</v>
      </c>
    </row>
    <row r="171" spans="1:7" x14ac:dyDescent="0.2">
      <c r="A171" s="101" t="s">
        <v>93</v>
      </c>
      <c r="B171" s="112">
        <v>110852</v>
      </c>
      <c r="C171" s="113">
        <v>89898</v>
      </c>
      <c r="D171" s="111">
        <f t="shared" si="5"/>
        <v>23.308638679392189</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383</v>
      </c>
      <c r="C174" s="113">
        <v>472</v>
      </c>
      <c r="D174" s="111">
        <f t="shared" ref="D174:D177" si="6">IFERROR(((B174/C174)-1)*100,IF(B174+C174&lt;&gt;0,100,0))</f>
        <v>-18.855932203389834</v>
      </c>
      <c r="E174" s="113">
        <v>4828</v>
      </c>
      <c r="F174" s="113">
        <v>10405</v>
      </c>
      <c r="G174" s="111">
        <f t="shared" ref="G174" si="7">IFERROR(((E174/F174)-1)*100,IF(E174+F174&lt;&gt;0,100,0))</f>
        <v>-53.599231138875545</v>
      </c>
    </row>
    <row r="175" spans="1:7" x14ac:dyDescent="0.2">
      <c r="A175" s="101" t="s">
        <v>32</v>
      </c>
      <c r="B175" s="112">
        <v>3812</v>
      </c>
      <c r="C175" s="113">
        <v>4539</v>
      </c>
      <c r="D175" s="111">
        <f t="shared" si="6"/>
        <v>-16.016743776162144</v>
      </c>
      <c r="E175" s="113">
        <v>49366</v>
      </c>
      <c r="F175" s="113">
        <v>96276</v>
      </c>
      <c r="G175" s="111">
        <f t="shared" ref="G175" si="8">IFERROR(((E175/F175)-1)*100,IF(E175+F175&lt;&gt;0,100,0))</f>
        <v>-48.72450039469858</v>
      </c>
    </row>
    <row r="176" spans="1:7" x14ac:dyDescent="0.2">
      <c r="A176" s="101" t="s">
        <v>92</v>
      </c>
      <c r="B176" s="112">
        <v>20778</v>
      </c>
      <c r="C176" s="113">
        <v>114374</v>
      </c>
      <c r="D176" s="111">
        <f t="shared" si="6"/>
        <v>-81.833283788273562</v>
      </c>
      <c r="E176" s="113">
        <v>371419</v>
      </c>
      <c r="F176" s="113">
        <v>2416081</v>
      </c>
      <c r="G176" s="111">
        <f t="shared" ref="G176" si="9">IFERROR(((E176/F176)-1)*100,IF(E176+F176&lt;&gt;0,100,0))</f>
        <v>-84.6272124154778</v>
      </c>
    </row>
    <row r="177" spans="1:7" x14ac:dyDescent="0.2">
      <c r="A177" s="101" t="s">
        <v>93</v>
      </c>
      <c r="B177" s="112">
        <v>37502</v>
      </c>
      <c r="C177" s="113">
        <v>50429</v>
      </c>
      <c r="D177" s="111">
        <f t="shared" si="6"/>
        <v>-25.634059767197449</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2020-03-16T06:00:00+00:00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43A532A8-0303-4181-B080-98396A7D88F1}"/>
</file>

<file path=customXml/itemProps2.xml><?xml version="1.0" encoding="utf-8"?>
<ds:datastoreItem xmlns:ds="http://schemas.openxmlformats.org/officeDocument/2006/customXml" ds:itemID="{0A8C5518-DB06-4510-B7CB-D4506DD40529}"/>
</file>

<file path=customXml/itemProps3.xml><?xml version="1.0" encoding="utf-8"?>
<ds:datastoreItem xmlns:ds="http://schemas.openxmlformats.org/officeDocument/2006/customXml" ds:itemID="{7A6FE5C3-2AA9-493B-877B-40E8CACD9A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2020-03-16T06:10:19Z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