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A052D5AA-86E9-41D2-8DE2-E18E2B12E1D0}" xr6:coauthVersionLast="47" xr6:coauthVersionMax="47" xr10:uidLastSave="{00000000-0000-0000-0000-000000000000}"/>
  <bookViews>
    <workbookView xWindow="7140" yWindow="3165" windowWidth="1149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<sst xmlns="http://schemas.openxmlformats.org/spreadsheetml/2006/main" count="270" uniqueCount="102">
  <si>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</si>
  <si>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</si>
  <si>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</si>
  <si>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</si>
  <si>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</si>
  <si>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</si>
  <si>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</si>
  <si>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</si>
  <si>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</si>
  <si>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</si>
  <si>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</si>
  <si>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</si>
  <si>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</si>
  <si>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</si>
  <si>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</si>
  <si>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</si>
  <si>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</si>
  <si>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</si>
  <si>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</si>
  <si>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</si>
  <si>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</si>
  <si>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</si>
  <si>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</si>
  <si>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</si>
  <si>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</si>
  <si>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</si>
  <si>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</si>
  <si>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</si>
  <si>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</si>
  <si>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</si>
  <si>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</si>
  <si>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</si>
  <si>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</si>
  <si>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</si>
  <si>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</si>
  <si>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</si>
  <si>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</si>
  <si>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</si>
  <si>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</si>
  <si>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</si>
  <si>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</si>
  <si>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</si>
  <si>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</si>
  <si>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</si>
  <si>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</si>
  <si>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</si>
  <si>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</si>
  <si>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</si>
  <si>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</si>
  <si>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</si>
  <si>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</si>
  <si>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</si>
  <si>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</si>
  <si>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</si>
  <si>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</si>
  <si>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</si>
  <si>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</si>
  <si>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</si>
  <si>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</si>
  <si>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</si>
  <si>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</si>
  <si>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</si>
  <si>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</si>
  <si>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</si>
  <si>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</si>
  <si>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</si>
  <si>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</si>
  <si>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</si>
  <si>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</si>
  <si>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</si>
  <si>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</si>
  <si>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</si>
  <si>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</si>
  <si>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</si>
  <si>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</si>
  <si>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</si>
  <si>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</si>
  <si>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</si>
  <si>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</si>
  <si>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</si>
  <si>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</si>
  <si>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</si>
  <si>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</si>
  <si>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</si>
  <si>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</si>
  <si>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</si>
  <si>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</si>
  <si>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</si>
  <si>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</si>
  <si>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</si>
  <si>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</si>
  <si>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</si>
  <si>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</si>
  <si>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</si>
  <si>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</si>
  <si>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</si>
  <si>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</si>
  <si>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</si>
  <si>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</si>
  <si>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9 December 2022</t>
  </si>
  <si>
    <t>09.12.2022</t>
  </si>
  <si>
    <t>10.12.2021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</si>
</sst>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1436213</v>
      </c>
      <c r="C11" s="67">
        <v>1668864</v>
      </c>
      <c r="D11" s="98">
        <f>IFERROR(((B11/C11)-1)*100,IF(B11+C11&lt;&gt;0,100,0))</f>
        <v>-13.940680606688138</v>
      </c>
      <c r="E11" s="67">
        <v>77935334</v>
      </c>
      <c r="F11" s="67">
        <v>78954591</v>
      </c>
      <c r="G11" s="98">
        <f>IFERROR(((E11/F11)-1)*100,IF(E11+F11&lt;&gt;0,100,0))</f>
        <v>-1.2909407636599646</v>
      </c>
    </row>
    <row r="12" spans="1:7" s="16" customFormat="1" ht="12" x14ac:dyDescent="0.2">
      <c r="A12" s="64" t="s">
        <v>9</v>
      </c>
      <c r="B12" s="67">
        <v>1281737.615</v>
      </c>
      <c r="C12" s="67">
        <v>2078189.75</v>
      </c>
      <c r="D12" s="98">
        <f>IFERROR(((B12/C12)-1)*100,IF(B12+C12&lt;&gt;0,100,0))</f>
        <v>-38.324322165480794</v>
      </c>
      <c r="E12" s="67">
        <v>78245771.635000005</v>
      </c>
      <c r="F12" s="67">
        <v>118863089.26000001</v>
      </c>
      <c r="G12" s="98">
        <f>IFERROR(((E12/F12)-1)*100,IF(E12+F12&lt;&gt;0,100,0))</f>
        <v>-34.17151436822752</v>
      </c>
    </row>
    <row r="13" spans="1:7" s="16" customFormat="1" ht="12" x14ac:dyDescent="0.2">
      <c r="A13" s="64" t="s">
        <v>10</v>
      </c>
      <c r="B13" s="67">
        <v>97230728.232498303</v>
      </c>
      <c r="C13" s="67">
        <v>107651954.643925</v>
      </c>
      <c r="D13" s="98">
        <f>IFERROR(((B13/C13)-1)*100,IF(B13+C13&lt;&gt;0,100,0))</f>
        <v>-9.6804804389260433</v>
      </c>
      <c r="E13" s="67">
        <v>5659619360.4391298</v>
      </c>
      <c r="F13" s="67">
        <v>5640697339.5532598</v>
      </c>
      <c r="G13" s="98">
        <f>IFERROR(((E13/F13)-1)*100,IF(E13+F13&lt;&gt;0,100,0))</f>
        <v>0.33545534792633891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351</v>
      </c>
      <c r="C16" s="67">
        <v>453</v>
      </c>
      <c r="D16" s="98">
        <f>IFERROR(((B16/C16)-1)*100,IF(B16+C16&lt;&gt;0,100,0))</f>
        <v>-22.516556291390732</v>
      </c>
      <c r="E16" s="67">
        <v>19423</v>
      </c>
      <c r="F16" s="67">
        <v>17504</v>
      </c>
      <c r="G16" s="98">
        <f>IFERROR(((E16/F16)-1)*100,IF(E16+F16&lt;&gt;0,100,0))</f>
        <v>10.963208409506397</v>
      </c>
    </row>
    <row r="17" spans="1:7" s="16" customFormat="1" ht="12" x14ac:dyDescent="0.2">
      <c r="A17" s="64" t="s">
        <v>9</v>
      </c>
      <c r="B17" s="67">
        <v>101772.245</v>
      </c>
      <c r="C17" s="67">
        <v>250600.53599999999</v>
      </c>
      <c r="D17" s="98">
        <f>IFERROR(((B17/C17)-1)*100,IF(B17+C17&lt;&gt;0,100,0))</f>
        <v>-59.388656295611433</v>
      </c>
      <c r="E17" s="67">
        <v>8051759.5949999997</v>
      </c>
      <c r="F17" s="67">
        <v>11261410.898</v>
      </c>
      <c r="G17" s="98">
        <f>IFERROR(((E17/F17)-1)*100,IF(E17+F17&lt;&gt;0,100,0))</f>
        <v>-28.501324852377309</v>
      </c>
    </row>
    <row r="18" spans="1:7" s="16" customFormat="1" ht="12" x14ac:dyDescent="0.2">
      <c r="A18" s="64" t="s">
        <v>10</v>
      </c>
      <c r="B18" s="67">
        <v>7391827.4642283302</v>
      </c>
      <c r="C18" s="67">
        <v>10795763.8037102</v>
      </c>
      <c r="D18" s="98">
        <f>IFERROR(((B18/C18)-1)*100,IF(B18+C18&lt;&gt;0,100,0))</f>
        <v>-31.530296525309609</v>
      </c>
      <c r="E18" s="67">
        <v>543402916.24811399</v>
      </c>
      <c r="F18" s="67">
        <v>509480924.17428499</v>
      </c>
      <c r="G18" s="98">
        <f>IFERROR(((E18/F18)-1)*100,IF(E18+F18&lt;&gt;0,100,0))</f>
        <v>6.6581476291396546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13535378.262639999</v>
      </c>
      <c r="C24" s="66">
        <v>13423335.59458</v>
      </c>
      <c r="D24" s="65">
        <f>B24-C24</f>
        <v>112042.66805999912</v>
      </c>
      <c r="E24" s="67">
        <v>877885715.07613003</v>
      </c>
      <c r="F24" s="67">
        <v>951850233.58504999</v>
      </c>
      <c r="G24" s="65">
        <f>E24-F24</f>
        <v>-73964518.508919954</v>
      </c>
    </row>
    <row r="25" spans="1:7" s="16" customFormat="1" ht="12" x14ac:dyDescent="0.2">
      <c r="A25" s="68" t="s">
        <v>15</v>
      </c>
      <c r="B25" s="66">
        <v>19059723.511769999</v>
      </c>
      <c r="C25" s="66">
        <v>21123288.829240002</v>
      </c>
      <c r="D25" s="65">
        <f>B25-C25</f>
        <v>-2063565.3174700029</v>
      </c>
      <c r="E25" s="67">
        <v>957232555.78575003</v>
      </c>
      <c r="F25" s="67">
        <v>1091173881.59233</v>
      </c>
      <c r="G25" s="65">
        <f>E25-F25</f>
        <v>-133941325.80657995</v>
      </c>
    </row>
    <row r="26" spans="1:7" s="28" customFormat="1" ht="12" x14ac:dyDescent="0.2">
      <c r="A26" s="69" t="s">
        <v>16</v>
      </c>
      <c r="B26" s="70">
        <f>B24-B25</f>
        <v>-5524345.2491299994</v>
      </c>
      <c r="C26" s="70">
        <f>C24-C25</f>
        <v>-7699953.2346600015</v>
      </c>
      <c r="D26" s="70"/>
      <c r="E26" s="70">
        <f>E24-E25</f>
        <v>-79346840.709619999</v>
      </c>
      <c r="F26" s="70">
        <f>F24-F25</f>
        <v>-139323648.00727999</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74548.140114790003</v>
      </c>
      <c r="C33" s="132">
        <v>71686.327592939997</v>
      </c>
      <c r="D33" s="98">
        <f t="shared" ref="D33:D42" si="0">IFERROR(((B33/C33)-1)*100,IF(B33+C33&lt;&gt;0,100,0))</f>
        <v>3.9921315792606604</v>
      </c>
      <c r="E33" s="64"/>
      <c r="F33" s="132">
        <v>75511.399999999994</v>
      </c>
      <c r="G33" s="132">
        <v>73619.91</v>
      </c>
    </row>
    <row r="34" spans="1:7" s="16" customFormat="1" ht="12" x14ac:dyDescent="0.2">
      <c r="A34" s="64" t="s">
        <v>23</v>
      </c>
      <c r="B34" s="132">
        <v>78258.600724040007</v>
      </c>
      <c r="C34" s="132">
        <v>76952.664460469998</v>
      </c>
      <c r="D34" s="98">
        <f t="shared" si="0"/>
        <v>1.697064387212821</v>
      </c>
      <c r="E34" s="64"/>
      <c r="F34" s="132">
        <v>78986.23</v>
      </c>
      <c r="G34" s="132">
        <v>77644.94</v>
      </c>
    </row>
    <row r="35" spans="1:7" s="16" customFormat="1" ht="12" x14ac:dyDescent="0.2">
      <c r="A35" s="64" t="s">
        <v>24</v>
      </c>
      <c r="B35" s="132">
        <v>68684.534707290004</v>
      </c>
      <c r="C35" s="132">
        <v>63416.214157959999</v>
      </c>
      <c r="D35" s="98">
        <f t="shared" si="0"/>
        <v>8.307529264057667</v>
      </c>
      <c r="E35" s="64"/>
      <c r="F35" s="132">
        <v>69418.149999999994</v>
      </c>
      <c r="G35" s="132">
        <v>68115.710000000006</v>
      </c>
    </row>
    <row r="36" spans="1:7" s="16" customFormat="1" ht="12" x14ac:dyDescent="0.2">
      <c r="A36" s="64" t="s">
        <v>25</v>
      </c>
      <c r="B36" s="132">
        <v>68350.456700580005</v>
      </c>
      <c r="C36" s="132">
        <v>65390.317394819998</v>
      </c>
      <c r="D36" s="98">
        <f t="shared" si="0"/>
        <v>4.5268771030533284</v>
      </c>
      <c r="E36" s="64"/>
      <c r="F36" s="132">
        <v>69467.12</v>
      </c>
      <c r="G36" s="132">
        <v>67461.48</v>
      </c>
    </row>
    <row r="37" spans="1:7" s="16" customFormat="1" ht="12" x14ac:dyDescent="0.2">
      <c r="A37" s="64" t="s">
        <v>79</v>
      </c>
      <c r="B37" s="132">
        <v>73314.524325079998</v>
      </c>
      <c r="C37" s="132">
        <v>67951.080470889996</v>
      </c>
      <c r="D37" s="98">
        <f t="shared" si="0"/>
        <v>7.8930957639263388</v>
      </c>
      <c r="E37" s="64"/>
      <c r="F37" s="132">
        <v>75337.22</v>
      </c>
      <c r="G37" s="132">
        <v>72157.62</v>
      </c>
    </row>
    <row r="38" spans="1:7" s="16" customFormat="1" ht="12" x14ac:dyDescent="0.2">
      <c r="A38" s="64" t="s">
        <v>26</v>
      </c>
      <c r="B38" s="132">
        <v>92605.077390859995</v>
      </c>
      <c r="C38" s="132">
        <v>95032.30813931</v>
      </c>
      <c r="D38" s="98">
        <f t="shared" si="0"/>
        <v>-2.5541111186017651</v>
      </c>
      <c r="E38" s="64"/>
      <c r="F38" s="132">
        <v>93198.43</v>
      </c>
      <c r="G38" s="132">
        <v>90425.76</v>
      </c>
    </row>
    <row r="39" spans="1:7" s="16" customFormat="1" ht="12" x14ac:dyDescent="0.2">
      <c r="A39" s="64" t="s">
        <v>27</v>
      </c>
      <c r="B39" s="132">
        <v>15401.232562069999</v>
      </c>
      <c r="C39" s="132">
        <v>14112.660413989999</v>
      </c>
      <c r="D39" s="98">
        <f t="shared" si="0"/>
        <v>9.1306111695469419</v>
      </c>
      <c r="E39" s="64"/>
      <c r="F39" s="132">
        <v>15922.76</v>
      </c>
      <c r="G39" s="132">
        <v>15398.1</v>
      </c>
    </row>
    <row r="40" spans="1:7" s="16" customFormat="1" ht="12" x14ac:dyDescent="0.2">
      <c r="A40" s="64" t="s">
        <v>28</v>
      </c>
      <c r="B40" s="132">
        <v>91568.151355349997</v>
      </c>
      <c r="C40" s="132">
        <v>91377.602119260002</v>
      </c>
      <c r="D40" s="98">
        <f t="shared" si="0"/>
        <v>0.20852947732346028</v>
      </c>
      <c r="E40" s="64"/>
      <c r="F40" s="132">
        <v>92620.800000000003</v>
      </c>
      <c r="G40" s="132">
        <v>90455.99</v>
      </c>
    </row>
    <row r="41" spans="1:7" s="16" customFormat="1" ht="12" x14ac:dyDescent="0.2">
      <c r="A41" s="64" t="s">
        <v>29</v>
      </c>
      <c r="B41" s="72"/>
      <c r="C41" s="72"/>
      <c r="D41" s="98">
        <f t="shared" si="0"/>
        <v>0</v>
      </c>
      <c r="E41" s="64"/>
      <c r="F41" s="72"/>
      <c r="G41" s="72"/>
    </row>
    <row r="42" spans="1:7" s="16" customFormat="1" ht="12" x14ac:dyDescent="0.2">
      <c r="A42" s="64" t="s">
        <v>78</v>
      </c>
      <c r="B42" s="132">
        <v>1076.21695241</v>
      </c>
      <c r="C42" s="132">
        <v>1318.34791649</v>
      </c>
      <c r="D42" s="98">
        <f t="shared" si="0"/>
        <v>-18.366241646185109</v>
      </c>
      <c r="E42" s="64"/>
      <c r="F42" s="132">
        <v>1104.78</v>
      </c>
      <c r="G42" s="132">
        <v>1072.6600000000001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21950.729173715601</v>
      </c>
      <c r="D48" s="72"/>
      <c r="E48" s="133">
        <v>20039.797198443499</v>
      </c>
      <c r="F48" s="72"/>
      <c r="G48" s="98">
        <f>IFERROR(((C48/E48)-1)*100,IF(C48+E48&lt;&gt;0,100,0))</f>
        <v>9.5356851985534341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1770</v>
      </c>
      <c r="D54" s="75"/>
      <c r="E54" s="134">
        <v>335136</v>
      </c>
      <c r="F54" s="134">
        <v>34374999.774999999</v>
      </c>
      <c r="G54" s="134">
        <v>8877153.1679999996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6627</v>
      </c>
      <c r="C68" s="66">
        <v>6455</v>
      </c>
      <c r="D68" s="98">
        <f>IFERROR(((B68/C68)-1)*100,IF(B68+C68&lt;&gt;0,100,0))</f>
        <v>2.6646010844306733</v>
      </c>
      <c r="E68" s="66">
        <v>323124</v>
      </c>
      <c r="F68" s="66">
        <v>318708</v>
      </c>
      <c r="G68" s="98">
        <f>IFERROR(((E68/F68)-1)*100,IF(E68+F68&lt;&gt;0,100,0))</f>
        <v>1.3855943371361867</v>
      </c>
    </row>
    <row r="69" spans="1:7" s="16" customFormat="1" ht="12" x14ac:dyDescent="0.2">
      <c r="A69" s="79" t="s">
        <v>54</v>
      </c>
      <c r="B69" s="67">
        <v>220673855.83199999</v>
      </c>
      <c r="C69" s="66">
        <v>186362134.78099999</v>
      </c>
      <c r="D69" s="98">
        <f>IFERROR(((B69/C69)-1)*100,IF(B69+C69&lt;&gt;0,100,0))</f>
        <v>18.411315738210867</v>
      </c>
      <c r="E69" s="66">
        <v>9767352071.8799992</v>
      </c>
      <c r="F69" s="66">
        <v>9618308747.7259998</v>
      </c>
      <c r="G69" s="98">
        <f>IFERROR(((E69/F69)-1)*100,IF(E69+F69&lt;&gt;0,100,0))</f>
        <v>1.5495793289983295</v>
      </c>
    </row>
    <row r="70" spans="1:7" s="62" customFormat="1" ht="12" x14ac:dyDescent="0.2">
      <c r="A70" s="79" t="s">
        <v>55</v>
      </c>
      <c r="B70" s="67">
        <v>205986736.75420001</v>
      </c>
      <c r="C70" s="66">
        <v>182256025.28341001</v>
      </c>
      <c r="D70" s="98">
        <f>IFERROR(((B70/C70)-1)*100,IF(B70+C70&lt;&gt;0,100,0))</f>
        <v>13.020536047512564</v>
      </c>
      <c r="E70" s="66">
        <v>9302200454.4822407</v>
      </c>
      <c r="F70" s="66">
        <v>9469639309.4060001</v>
      </c>
      <c r="G70" s="98">
        <f>IFERROR(((E70/F70)-1)*100,IF(E70+F70&lt;&gt;0,100,0))</f>
        <v>-1.7681650742224719</v>
      </c>
    </row>
    <row r="71" spans="1:7" s="16" customFormat="1" ht="12" x14ac:dyDescent="0.2">
      <c r="A71" s="79" t="s">
        <v>94</v>
      </c>
      <c r="B71" s="98">
        <f>IFERROR(B69/B68/1000,)</f>
        <v>33.299208666364869</v>
      </c>
      <c r="C71" s="98">
        <f>IFERROR(C69/C68/1000,)</f>
        <v>28.8709736298993</v>
      </c>
      <c r="D71" s="98">
        <f>IFERROR(((B71/C71)-1)*100,IF(B71+C71&lt;&gt;0,100,0))</f>
        <v>15.338017668651149</v>
      </c>
      <c r="E71" s="98">
        <f>IFERROR(E69/E68/1000,)</f>
        <v>30.227875589185572</v>
      </c>
      <c r="F71" s="98">
        <f>IFERROR(F69/F68/1000,)</f>
        <v>30.179062802709691</v>
      </c>
      <c r="G71" s="98">
        <f>IFERROR(((E71/F71)-1)*100,IF(E71+F71&lt;&gt;0,100,0))</f>
        <v>0.16174387784997357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2810</v>
      </c>
      <c r="C74" s="66">
        <v>2546</v>
      </c>
      <c r="D74" s="98">
        <f>IFERROR(((B74/C74)-1)*100,IF(B74+C74&lt;&gt;0,100,0))</f>
        <v>10.369206598586022</v>
      </c>
      <c r="E74" s="66">
        <v>133975</v>
      </c>
      <c r="F74" s="66">
        <v>142431</v>
      </c>
      <c r="G74" s="98">
        <f>IFERROR(((E74/F74)-1)*100,IF(E74+F74&lt;&gt;0,100,0))</f>
        <v>-5.9369098019391835</v>
      </c>
    </row>
    <row r="75" spans="1:7" s="16" customFormat="1" ht="12" x14ac:dyDescent="0.2">
      <c r="A75" s="79" t="s">
        <v>54</v>
      </c>
      <c r="B75" s="67">
        <v>521279527.06599998</v>
      </c>
      <c r="C75" s="66">
        <v>513348034.96899998</v>
      </c>
      <c r="D75" s="98">
        <f>IFERROR(((B75/C75)-1)*100,IF(B75+C75&lt;&gt;0,100,0))</f>
        <v>1.5450516134690062</v>
      </c>
      <c r="E75" s="66">
        <v>24809153512.155998</v>
      </c>
      <c r="F75" s="66">
        <v>23806975738.008999</v>
      </c>
      <c r="G75" s="98">
        <f>IFERROR(((E75/F75)-1)*100,IF(E75+F75&lt;&gt;0,100,0))</f>
        <v>4.2095971583109293</v>
      </c>
    </row>
    <row r="76" spans="1:7" s="16" customFormat="1" ht="12" x14ac:dyDescent="0.2">
      <c r="A76" s="79" t="s">
        <v>55</v>
      </c>
      <c r="B76" s="67">
        <v>489199728.18976003</v>
      </c>
      <c r="C76" s="66">
        <v>513549449.34389001</v>
      </c>
      <c r="D76" s="98">
        <f>IFERROR(((B76/C76)-1)*100,IF(B76+C76&lt;&gt;0,100,0))</f>
        <v>-4.7414559951800435</v>
      </c>
      <c r="E76" s="66">
        <v>23231240795.714802</v>
      </c>
      <c r="F76" s="66">
        <v>23121666159.103699</v>
      </c>
      <c r="G76" s="98">
        <f>IFERROR(((E76/F76)-1)*100,IF(E76+F76&lt;&gt;0,100,0))</f>
        <v>0.4739045873991321</v>
      </c>
    </row>
    <row r="77" spans="1:7" s="16" customFormat="1" ht="12" x14ac:dyDescent="0.2">
      <c r="A77" s="79" t="s">
        <v>94</v>
      </c>
      <c r="B77" s="98">
        <f>IFERROR(B75/B74/1000,)</f>
        <v>185.50872849323841</v>
      </c>
      <c r="C77" s="98">
        <f>IFERROR(C75/C74/1000,)</f>
        <v>201.62923604438333</v>
      </c>
      <c r="D77" s="98">
        <f>IFERROR(((B77/C77)-1)*100,IF(B77+C77&lt;&gt;0,100,0))</f>
        <v>-7.9951240541309314</v>
      </c>
      <c r="E77" s="98">
        <f>IFERROR(E75/E74/1000,)</f>
        <v>185.17748469607014</v>
      </c>
      <c r="F77" s="98">
        <f>IFERROR(F75/F74/1000,)</f>
        <v>167.14743095259459</v>
      </c>
      <c r="G77" s="98">
        <f>IFERROR(((E77/F77)-1)*100,IF(E77+F77&lt;&gt;0,100,0))</f>
        <v>10.786916460947072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192</v>
      </c>
      <c r="C80" s="66">
        <v>214</v>
      </c>
      <c r="D80" s="98">
        <f>IFERROR(((B80/C80)-1)*100,IF(B80+C80&lt;&gt;0,100,0))</f>
        <v>-10.280373831775702</v>
      </c>
      <c r="E80" s="66">
        <v>9656</v>
      </c>
      <c r="F80" s="66">
        <v>8271</v>
      </c>
      <c r="G80" s="98">
        <f>IFERROR(((E80/F80)-1)*100,IF(E80+F80&lt;&gt;0,100,0))</f>
        <v>16.74525450368758</v>
      </c>
    </row>
    <row r="81" spans="1:7" s="16" customFormat="1" ht="12" x14ac:dyDescent="0.2">
      <c r="A81" s="79" t="s">
        <v>54</v>
      </c>
      <c r="B81" s="67">
        <v>20863170.975000001</v>
      </c>
      <c r="C81" s="66">
        <v>18960619.852000002</v>
      </c>
      <c r="D81" s="98">
        <f>IFERROR(((B81/C81)-1)*100,IF(B81+C81&lt;&gt;0,100,0))</f>
        <v>10.034224291455928</v>
      </c>
      <c r="E81" s="66">
        <v>1129953161.2420001</v>
      </c>
      <c r="F81" s="66">
        <v>724172355.63399994</v>
      </c>
      <c r="G81" s="98">
        <f>IFERROR(((E81/F81)-1)*100,IF(E81+F81&lt;&gt;0,100,0))</f>
        <v>56.033733192251781</v>
      </c>
    </row>
    <row r="82" spans="1:7" s="16" customFormat="1" ht="12" x14ac:dyDescent="0.2">
      <c r="A82" s="79" t="s">
        <v>55</v>
      </c>
      <c r="B82" s="67">
        <v>1662798.3825701899</v>
      </c>
      <c r="C82" s="66">
        <v>9145571.5138501003</v>
      </c>
      <c r="D82" s="98">
        <f>IFERROR(((B82/C82)-1)*100,IF(B82+C82&lt;&gt;0,100,0))</f>
        <v>-81.818540481018161</v>
      </c>
      <c r="E82" s="66">
        <v>384504516.89425802</v>
      </c>
      <c r="F82" s="66">
        <v>247316344.892398</v>
      </c>
      <c r="G82" s="98">
        <f>IFERROR(((E82/F82)-1)*100,IF(E82+F82&lt;&gt;0,100,0))</f>
        <v>55.470725989237636</v>
      </c>
    </row>
    <row r="83" spans="1:7" s="32" customFormat="1" x14ac:dyDescent="0.2">
      <c r="A83" s="79" t="s">
        <v>94</v>
      </c>
      <c r="B83" s="98">
        <f>IFERROR(B81/B80/1000,)</f>
        <v>108.662348828125</v>
      </c>
      <c r="C83" s="98">
        <f>IFERROR(C81/C80/1000,)</f>
        <v>88.601027345794392</v>
      </c>
      <c r="D83" s="98">
        <f>IFERROR(((B83/C83)-1)*100,IF(B83+C83&lt;&gt;0,100,0))</f>
        <v>22.642312491518602</v>
      </c>
      <c r="E83" s="98">
        <f>IFERROR(E81/E80/1000,)</f>
        <v>117.02083277154102</v>
      </c>
      <c r="F83" s="98">
        <f>IFERROR(F81/F80/1000,)</f>
        <v>87.555598553258378</v>
      </c>
      <c r="G83" s="98">
        <f>IFERROR(((E83/F83)-1)*100,IF(E83+F83&lt;&gt;0,100,0))</f>
        <v>33.653169763164279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9629</v>
      </c>
      <c r="C86" s="64">
        <f>C68+C74+C80</f>
        <v>9215</v>
      </c>
      <c r="D86" s="98">
        <f>IFERROR(((B86/C86)-1)*100,IF(B86+C86&lt;&gt;0,100,0))</f>
        <v>4.4926749864351523</v>
      </c>
      <c r="E86" s="64">
        <f>E68+E74+E80</f>
        <v>466755</v>
      </c>
      <c r="F86" s="64">
        <f>F68+F74+F80</f>
        <v>469410</v>
      </c>
      <c r="G86" s="98">
        <f>IFERROR(((E86/F86)-1)*100,IF(E86+F86&lt;&gt;0,100,0))</f>
        <v>-0.56560363008884007</v>
      </c>
    </row>
    <row r="87" spans="1:7" s="62" customFormat="1" ht="12" x14ac:dyDescent="0.2">
      <c r="A87" s="79" t="s">
        <v>54</v>
      </c>
      <c r="B87" s="64">
        <f t="shared" ref="B87:C87" si="1">B69+B75+B81</f>
        <v>762816553.87300003</v>
      </c>
      <c r="C87" s="64">
        <f t="shared" si="1"/>
        <v>718670789.602</v>
      </c>
      <c r="D87" s="98">
        <f>IFERROR(((B87/C87)-1)*100,IF(B87+C87&lt;&gt;0,100,0))</f>
        <v>6.1426963374214827</v>
      </c>
      <c r="E87" s="64">
        <f t="shared" ref="E87:F87" si="2">E69+E75+E81</f>
        <v>35706458745.277992</v>
      </c>
      <c r="F87" s="64">
        <f t="shared" si="2"/>
        <v>34149456841.368999</v>
      </c>
      <c r="G87" s="98">
        <f>IFERROR(((E87/F87)-1)*100,IF(E87+F87&lt;&gt;0,100,0))</f>
        <v>4.5593753105402923</v>
      </c>
    </row>
    <row r="88" spans="1:7" s="62" customFormat="1" ht="12" x14ac:dyDescent="0.2">
      <c r="A88" s="79" t="s">
        <v>55</v>
      </c>
      <c r="B88" s="64">
        <f t="shared" ref="B88:C88" si="3">B70+B76+B82</f>
        <v>696849263.32653022</v>
      </c>
      <c r="C88" s="64">
        <f t="shared" si="3"/>
        <v>704951046.14115012</v>
      </c>
      <c r="D88" s="98">
        <f>IFERROR(((B88/C88)-1)*100,IF(B88+C88&lt;&gt;0,100,0))</f>
        <v>-1.1492688547621088</v>
      </c>
      <c r="E88" s="64">
        <f t="shared" ref="E88:F88" si="4">E70+E76+E82</f>
        <v>32917945767.091301</v>
      </c>
      <c r="F88" s="64">
        <f t="shared" si="4"/>
        <v>32838621813.402096</v>
      </c>
      <c r="G88" s="98">
        <f>IFERROR(((E88/F88)-1)*100,IF(E88+F88&lt;&gt;0,100,0))</f>
        <v>0.24155689035900707</v>
      </c>
    </row>
    <row r="89" spans="1:7" s="63" customFormat="1" x14ac:dyDescent="0.2">
      <c r="A89" s="79" t="s">
        <v>95</v>
      </c>
      <c r="B89" s="98">
        <f>IFERROR((B75/B87)*100,IF(B75+B87&lt;&gt;0,100,0))</f>
        <v>68.336158204661473</v>
      </c>
      <c r="C89" s="98">
        <f>IFERROR((C75/C87)*100,IF(C75+C87&lt;&gt;0,100,0))</f>
        <v>71.430207321114608</v>
      </c>
      <c r="D89" s="98">
        <f>IFERROR(((B89/C89)-1)*100,IF(B89+C89&lt;&gt;0,100,0))</f>
        <v>-4.3315695592816006</v>
      </c>
      <c r="E89" s="98">
        <f>IFERROR((E75/E87)*100,IF(E75+E87&lt;&gt;0,100,0))</f>
        <v>69.480856920421687</v>
      </c>
      <c r="F89" s="98">
        <f>IFERROR((F75/F87)*100,IF(F75+F87&lt;&gt;0,100,0))</f>
        <v>69.714068509485003</v>
      </c>
      <c r="G89" s="98">
        <f>IFERROR(((E89/F89)-1)*100,IF(E89+F89&lt;&gt;0,100,0))</f>
        <v>-0.33452586264074435</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78231020.569999993</v>
      </c>
      <c r="C97" s="135">
        <v>62653052.200999998</v>
      </c>
      <c r="D97" s="65">
        <f>B97-C97</f>
        <v>15577968.368999995</v>
      </c>
      <c r="E97" s="135">
        <v>3293956612.4710002</v>
      </c>
      <c r="F97" s="135">
        <v>3021330582.5710001</v>
      </c>
      <c r="G97" s="80">
        <f>E97-F97</f>
        <v>272626029.9000001</v>
      </c>
    </row>
    <row r="98" spans="1:7" s="62" customFormat="1" ht="13.5" x14ac:dyDescent="0.2">
      <c r="A98" s="114" t="s">
        <v>88</v>
      </c>
      <c r="B98" s="66">
        <v>77288430.311000004</v>
      </c>
      <c r="C98" s="135">
        <v>63884489.262000002</v>
      </c>
      <c r="D98" s="65">
        <f>B98-C98</f>
        <v>13403941.049000002</v>
      </c>
      <c r="E98" s="135">
        <v>3254369467.7969999</v>
      </c>
      <c r="F98" s="135">
        <v>3016576489.8790002</v>
      </c>
      <c r="G98" s="80">
        <f>E98-F98</f>
        <v>237792977.91799974</v>
      </c>
    </row>
    <row r="99" spans="1:7" s="62" customFormat="1" ht="12" x14ac:dyDescent="0.2">
      <c r="A99" s="115" t="s">
        <v>16</v>
      </c>
      <c r="B99" s="65">
        <f>B97-B98</f>
        <v>942590.25899998844</v>
      </c>
      <c r="C99" s="65">
        <f>C97-C98</f>
        <v>-1231437.0610000044</v>
      </c>
      <c r="D99" s="82"/>
      <c r="E99" s="65">
        <f>E97-E98</f>
        <v>39587144.674000263</v>
      </c>
      <c r="F99" s="82">
        <f>F97-F98</f>
        <v>4754092.6919999123</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22725015.938000001</v>
      </c>
      <c r="C102" s="135">
        <v>21032816.506000001</v>
      </c>
      <c r="D102" s="65">
        <f>B102-C102</f>
        <v>1692199.432</v>
      </c>
      <c r="E102" s="135">
        <v>1117961995.0039999</v>
      </c>
      <c r="F102" s="135">
        <v>1069777994.66</v>
      </c>
      <c r="G102" s="80">
        <f>E102-F102</f>
        <v>48184000.343999982</v>
      </c>
    </row>
    <row r="103" spans="1:7" s="16" customFormat="1" ht="13.5" x14ac:dyDescent="0.2">
      <c r="A103" s="79" t="s">
        <v>88</v>
      </c>
      <c r="B103" s="66">
        <v>25566505.302000001</v>
      </c>
      <c r="C103" s="135">
        <v>17679747.592</v>
      </c>
      <c r="D103" s="65">
        <f>B103-C103</f>
        <v>7886757.7100000009</v>
      </c>
      <c r="E103" s="135">
        <v>1273040665.306</v>
      </c>
      <c r="F103" s="135">
        <v>1224492371.987</v>
      </c>
      <c r="G103" s="80">
        <f>E103-F103</f>
        <v>48548293.319000006</v>
      </c>
    </row>
    <row r="104" spans="1:7" s="28" customFormat="1" ht="12" x14ac:dyDescent="0.2">
      <c r="A104" s="81" t="s">
        <v>16</v>
      </c>
      <c r="B104" s="65">
        <f>B102-B103</f>
        <v>-2841489.3640000001</v>
      </c>
      <c r="C104" s="65">
        <f>C102-C103</f>
        <v>3353068.9140000008</v>
      </c>
      <c r="D104" s="82"/>
      <c r="E104" s="65">
        <f>E102-E103</f>
        <v>-155078670.30200005</v>
      </c>
      <c r="F104" s="82">
        <f>F102-F103</f>
        <v>-154714377.32700002</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842.87642228548202</v>
      </c>
      <c r="C111" s="137">
        <v>811.59915697959605</v>
      </c>
      <c r="D111" s="98">
        <f>IFERROR(((B111/C111)-1)*100,IF(B111+C111&lt;&gt;0,100,0))</f>
        <v>3.8537823797508253</v>
      </c>
      <c r="E111" s="84"/>
      <c r="F111" s="136">
        <v>846.54512086223701</v>
      </c>
      <c r="G111" s="136">
        <v>840.749696747916</v>
      </c>
    </row>
    <row r="112" spans="1:7" s="16" customFormat="1" ht="12" x14ac:dyDescent="0.2">
      <c r="A112" s="79" t="s">
        <v>50</v>
      </c>
      <c r="B112" s="136">
        <v>830.96975190911405</v>
      </c>
      <c r="C112" s="137">
        <v>801.10363124655396</v>
      </c>
      <c r="D112" s="98">
        <f>IFERROR(((B112/C112)-1)*100,IF(B112+C112&lt;&gt;0,100,0))</f>
        <v>3.7281219929170772</v>
      </c>
      <c r="E112" s="84"/>
      <c r="F112" s="136">
        <v>834.53281923507302</v>
      </c>
      <c r="G112" s="136">
        <v>828.78128408951102</v>
      </c>
    </row>
    <row r="113" spans="1:7" s="16" customFormat="1" ht="12" x14ac:dyDescent="0.2">
      <c r="A113" s="79" t="s">
        <v>51</v>
      </c>
      <c r="B113" s="136">
        <v>902.33616517836799</v>
      </c>
      <c r="C113" s="137">
        <v>858.11021364377302</v>
      </c>
      <c r="D113" s="98">
        <f>IFERROR(((B113/C113)-1)*100,IF(B113+C113&lt;&gt;0,100,0))</f>
        <v>5.1538777690105064</v>
      </c>
      <c r="E113" s="84"/>
      <c r="F113" s="136">
        <v>907.01027777252</v>
      </c>
      <c r="G113" s="136">
        <v>901.33300761305304</v>
      </c>
    </row>
    <row r="114" spans="1:7" s="28" customFormat="1" ht="12" x14ac:dyDescent="0.2">
      <c r="A114" s="81" t="s">
        <v>52</v>
      </c>
      <c r="B114" s="85"/>
      <c r="C114" s="84"/>
      <c r="D114" s="86"/>
      <c r="E114" s="84"/>
      <c r="F114" s="71"/>
      <c r="G114" s="71"/>
    </row>
    <row r="115" spans="1:7" s="16" customFormat="1" ht="12" x14ac:dyDescent="0.2">
      <c r="A115" s="79" t="s">
        <v>56</v>
      </c>
      <c r="B115" s="136">
        <v>643.83409639987406</v>
      </c>
      <c r="C115" s="137">
        <v>612.77777656822502</v>
      </c>
      <c r="D115" s="98">
        <f>IFERROR(((B115/C115)-1)*100,IF(B115+C115&lt;&gt;0,100,0))</f>
        <v>5.0681211067371779</v>
      </c>
      <c r="E115" s="84"/>
      <c r="F115" s="136">
        <v>644.470484244114</v>
      </c>
      <c r="G115" s="136">
        <v>641.78029212319598</v>
      </c>
    </row>
    <row r="116" spans="1:7" s="16" customFormat="1" ht="12" x14ac:dyDescent="0.2">
      <c r="A116" s="79" t="s">
        <v>57</v>
      </c>
      <c r="B116" s="136">
        <v>841.39088998505599</v>
      </c>
      <c r="C116" s="137">
        <v>803.20178106793401</v>
      </c>
      <c r="D116" s="98">
        <f>IFERROR(((B116/C116)-1)*100,IF(B116+C116&lt;&gt;0,100,0))</f>
        <v>4.7546095909231978</v>
      </c>
      <c r="E116" s="84"/>
      <c r="F116" s="136">
        <v>842.62899174106497</v>
      </c>
      <c r="G116" s="136">
        <v>838.09553107092302</v>
      </c>
    </row>
    <row r="117" spans="1:7" s="16" customFormat="1" ht="12" x14ac:dyDescent="0.2">
      <c r="A117" s="79" t="s">
        <v>59</v>
      </c>
      <c r="B117" s="136">
        <v>964.45209276918104</v>
      </c>
      <c r="C117" s="137">
        <v>915.23315664088102</v>
      </c>
      <c r="D117" s="98">
        <f>IFERROR(((B117/C117)-1)*100,IF(B117+C117&lt;&gt;0,100,0))</f>
        <v>5.3777483662135861</v>
      </c>
      <c r="E117" s="84"/>
      <c r="F117" s="136">
        <v>966.59518961123297</v>
      </c>
      <c r="G117" s="136">
        <v>957.70886034824503</v>
      </c>
    </row>
    <row r="118" spans="1:7" s="16" customFormat="1" ht="12" x14ac:dyDescent="0.2">
      <c r="A118" s="79" t="s">
        <v>58</v>
      </c>
      <c r="B118" s="136">
        <v>893.79566344294904</v>
      </c>
      <c r="C118" s="137">
        <v>869.47613452865801</v>
      </c>
      <c r="D118" s="98">
        <f>IFERROR(((B118/C118)-1)*100,IF(B118+C118&lt;&gt;0,100,0))</f>
        <v>2.7970323679412656</v>
      </c>
      <c r="E118" s="84"/>
      <c r="F118" s="136">
        <v>899.851155557428</v>
      </c>
      <c r="G118" s="136">
        <v>893.79566344294904</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14</v>
      </c>
      <c r="F126" s="66">
        <v>22</v>
      </c>
      <c r="G126" s="98">
        <f>IFERROR(((E126/F126)-1)*100,IF(E126+F126&lt;&gt;0,100,0))</f>
        <v>-36.363636363636367</v>
      </c>
    </row>
    <row r="127" spans="1:7" s="16" customFormat="1" ht="12" x14ac:dyDescent="0.2">
      <c r="A127" s="79" t="s">
        <v>72</v>
      </c>
      <c r="B127" s="67">
        <v>109</v>
      </c>
      <c r="C127" s="66">
        <v>125</v>
      </c>
      <c r="D127" s="98">
        <f>IFERROR(((B127/C127)-1)*100,IF(B127+C127&lt;&gt;0,100,0))</f>
        <v>-12.8</v>
      </c>
      <c r="E127" s="66">
        <v>13869</v>
      </c>
      <c r="F127" s="66">
        <v>11357</v>
      </c>
      <c r="G127" s="98">
        <f>IFERROR(((E127/F127)-1)*100,IF(E127+F127&lt;&gt;0,100,0))</f>
        <v>22.118517214053</v>
      </c>
    </row>
    <row r="128" spans="1:7" s="16" customFormat="1" ht="12" x14ac:dyDescent="0.2">
      <c r="A128" s="79" t="s">
        <v>74</v>
      </c>
      <c r="B128" s="67">
        <v>8</v>
      </c>
      <c r="C128" s="66">
        <v>2</v>
      </c>
      <c r="D128" s="98">
        <f>IFERROR(((B128/C128)-1)*100,IF(B128+C128&lt;&gt;0,100,0))</f>
        <v>300</v>
      </c>
      <c r="E128" s="66">
        <v>395</v>
      </c>
      <c r="F128" s="66">
        <v>402</v>
      </c>
      <c r="G128" s="98">
        <f>IFERROR(((E128/F128)-1)*100,IF(E128+F128&lt;&gt;0,100,0))</f>
        <v>-1.7412935323383061</v>
      </c>
    </row>
    <row r="129" spans="1:7" s="28" customFormat="1" ht="12" x14ac:dyDescent="0.2">
      <c r="A129" s="81" t="s">
        <v>34</v>
      </c>
      <c r="B129" s="82">
        <f>SUM(B126:B128)</f>
        <v>117</v>
      </c>
      <c r="C129" s="82">
        <f>SUM(C126:C128)</f>
        <v>127</v>
      </c>
      <c r="D129" s="98">
        <f>IFERROR(((B129/C129)-1)*100,IF(B129+C129&lt;&gt;0,100,0))</f>
        <v>-7.8740157480314927</v>
      </c>
      <c r="E129" s="82">
        <f>SUM(E126:E128)</f>
        <v>14278</v>
      </c>
      <c r="F129" s="82">
        <f>SUM(F126:F128)</f>
        <v>11781</v>
      </c>
      <c r="G129" s="98">
        <f>IFERROR(((E129/F129)-1)*100,IF(E129+F129&lt;&gt;0,100,0))</f>
        <v>21.195144724556481</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0</v>
      </c>
      <c r="D132" s="98">
        <f>IFERROR(((B132/C132)-1)*100,IF(B132+C132&lt;&gt;0,100,0))</f>
        <v>0</v>
      </c>
      <c r="E132" s="66">
        <v>1125</v>
      </c>
      <c r="F132" s="66">
        <v>1133</v>
      </c>
      <c r="G132" s="98">
        <f>IFERROR(((E132/F132)-1)*100,IF(E132+F132&lt;&gt;0,100,0))</f>
        <v>-0.70609002647837871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0</v>
      </c>
      <c r="D134" s="98">
        <f>IFERROR(((B134/C134)-1)*100,IF(B134+C134&lt;&gt;0,100,0))</f>
        <v>0</v>
      </c>
      <c r="E134" s="82">
        <f>SUM(E132:E133)</f>
        <v>1125</v>
      </c>
      <c r="F134" s="82">
        <f>SUM(F132:F133)</f>
        <v>1133</v>
      </c>
      <c r="G134" s="98">
        <f>IFERROR(((E134/F134)-1)*100,IF(E134+F134&lt;&gt;0,100,0))</f>
        <v>-0.70609002647837871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1252</v>
      </c>
      <c r="F137" s="66">
        <v>261815</v>
      </c>
      <c r="G137" s="98">
        <f>IFERROR(((E137/F137)-1)*100,IF(E137+F137&lt;&gt;0,100,0))</f>
        <v>-99.52179974409411</v>
      </c>
    </row>
    <row r="138" spans="1:7" s="16" customFormat="1" ht="12" x14ac:dyDescent="0.2">
      <c r="A138" s="79" t="s">
        <v>72</v>
      </c>
      <c r="B138" s="67">
        <v>60295</v>
      </c>
      <c r="C138" s="66">
        <v>52191</v>
      </c>
      <c r="D138" s="98">
        <f>IFERROR(((B138/C138)-1)*100,IF(B138+C138&lt;&gt;0,100,0))</f>
        <v>15.52758138376349</v>
      </c>
      <c r="E138" s="66">
        <v>13657088</v>
      </c>
      <c r="F138" s="66">
        <v>11694786</v>
      </c>
      <c r="G138" s="98">
        <f>IFERROR(((E138/F138)-1)*100,IF(E138+F138&lt;&gt;0,100,0))</f>
        <v>16.779289505596772</v>
      </c>
    </row>
    <row r="139" spans="1:7" s="16" customFormat="1" ht="12" x14ac:dyDescent="0.2">
      <c r="A139" s="79" t="s">
        <v>74</v>
      </c>
      <c r="B139" s="67">
        <v>53</v>
      </c>
      <c r="C139" s="66">
        <v>2</v>
      </c>
      <c r="D139" s="98">
        <f>IFERROR(((B139/C139)-1)*100,IF(B139+C139&lt;&gt;0,100,0))</f>
        <v>2550</v>
      </c>
      <c r="E139" s="66">
        <v>16509</v>
      </c>
      <c r="F139" s="66">
        <v>17271</v>
      </c>
      <c r="G139" s="98">
        <f>IFERROR(((E139/F139)-1)*100,IF(E139+F139&lt;&gt;0,100,0))</f>
        <v>-4.4120201493833555</v>
      </c>
    </row>
    <row r="140" spans="1:7" s="16" customFormat="1" ht="12" x14ac:dyDescent="0.2">
      <c r="A140" s="81" t="s">
        <v>34</v>
      </c>
      <c r="B140" s="82">
        <f>SUM(B137:B139)</f>
        <v>60348</v>
      </c>
      <c r="C140" s="82">
        <f>SUM(C137:C139)</f>
        <v>52193</v>
      </c>
      <c r="D140" s="98">
        <f>IFERROR(((B140/C140)-1)*100,IF(B140+C140&lt;&gt;0,100,0))</f>
        <v>15.624700630352727</v>
      </c>
      <c r="E140" s="82">
        <f>SUM(E137:E139)</f>
        <v>13674849</v>
      </c>
      <c r="F140" s="82">
        <f>SUM(F137:F139)</f>
        <v>11973872</v>
      </c>
      <c r="G140" s="98">
        <f>IFERROR(((E140/F140)-1)*100,IF(E140+F140&lt;&gt;0,100,0))</f>
        <v>14.205738962300574</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0</v>
      </c>
      <c r="D143" s="98">
        <f>IFERROR(((B143/C143)-1)*100,)</f>
        <v>0</v>
      </c>
      <c r="E143" s="66">
        <v>655620</v>
      </c>
      <c r="F143" s="66">
        <v>604324</v>
      </c>
      <c r="G143" s="98">
        <f>IFERROR(((E143/F143)-1)*100,)</f>
        <v>8.4881619793355956</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0</v>
      </c>
      <c r="D145" s="98">
        <f>IFERROR(((B145/C145)-1)*100,)</f>
        <v>0</v>
      </c>
      <c r="E145" s="82">
        <f>SUM(E143:E144)</f>
        <v>655620</v>
      </c>
      <c r="F145" s="82">
        <f>SUM(F143:F144)</f>
        <v>604324</v>
      </c>
      <c r="G145" s="98">
        <f>IFERROR(((E145/F145)-1)*100,)</f>
        <v>8.4881619793355956</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28990.319500000001</v>
      </c>
      <c r="F148" s="66">
        <v>6287021.1775000002</v>
      </c>
      <c r="G148" s="98">
        <f>IFERROR(((E148/F148)-1)*100,IF(E148+F148&lt;&gt;0,100,0))</f>
        <v>-99.538886243874117</v>
      </c>
    </row>
    <row r="149" spans="1:7" s="32" customFormat="1" x14ac:dyDescent="0.2">
      <c r="A149" s="79" t="s">
        <v>72</v>
      </c>
      <c r="B149" s="67">
        <v>5142172.3367299996</v>
      </c>
      <c r="C149" s="66">
        <v>4967167.6627500001</v>
      </c>
      <c r="D149" s="98">
        <f>IFERROR(((B149/C149)-1)*100,IF(B149+C149&lt;&gt;0,100,0))</f>
        <v>3.5232286458216855</v>
      </c>
      <c r="E149" s="66">
        <v>1204116584.5440199</v>
      </c>
      <c r="F149" s="66">
        <v>1092796003.5964701</v>
      </c>
      <c r="G149" s="98">
        <f>IFERROR(((E149/F149)-1)*100,IF(E149+F149&lt;&gt;0,100,0))</f>
        <v>10.186766842227257</v>
      </c>
    </row>
    <row r="150" spans="1:7" s="32" customFormat="1" x14ac:dyDescent="0.2">
      <c r="A150" s="79" t="s">
        <v>74</v>
      </c>
      <c r="B150" s="67">
        <v>256533.2</v>
      </c>
      <c r="C150" s="66">
        <v>16167.46</v>
      </c>
      <c r="D150" s="98">
        <f>IFERROR(((B150/C150)-1)*100,IF(B150+C150&lt;&gt;0,100,0))</f>
        <v>1486.7254349168022</v>
      </c>
      <c r="E150" s="66">
        <v>107440875.7</v>
      </c>
      <c r="F150" s="66">
        <v>101556895.09</v>
      </c>
      <c r="G150" s="98">
        <f>IFERROR(((E150/F150)-1)*100,IF(E150+F150&lt;&gt;0,100,0))</f>
        <v>5.7937775714643536</v>
      </c>
    </row>
    <row r="151" spans="1:7" s="16" customFormat="1" ht="12" x14ac:dyDescent="0.2">
      <c r="A151" s="81" t="s">
        <v>34</v>
      </c>
      <c r="B151" s="82">
        <f>SUM(B148:B150)</f>
        <v>5398705.5367299998</v>
      </c>
      <c r="C151" s="82">
        <f>SUM(C148:C150)</f>
        <v>4983335.1227500001</v>
      </c>
      <c r="D151" s="98">
        <f>IFERROR(((B151/C151)-1)*100,IF(B151+C151&lt;&gt;0,100,0))</f>
        <v>8.3351892607772768</v>
      </c>
      <c r="E151" s="82">
        <f>SUM(E148:E150)</f>
        <v>1311586450.56352</v>
      </c>
      <c r="F151" s="82">
        <f>SUM(F148:F150)</f>
        <v>1200639919.86397</v>
      </c>
      <c r="G151" s="98">
        <f>IFERROR(((E151/F151)-1)*100,IF(E151+F151&lt;&gt;0,100,0))</f>
        <v>9.2406165132440385</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0</v>
      </c>
      <c r="D154" s="98">
        <f>IFERROR(((B154/C154)-1)*100,IF(B154+C154&lt;&gt;0,100,0))</f>
        <v>0</v>
      </c>
      <c r="E154" s="66">
        <v>1111444.45117</v>
      </c>
      <c r="F154" s="66">
        <v>992365.90833000001</v>
      </c>
      <c r="G154" s="98">
        <f>IFERROR(((E154/F154)-1)*100,IF(E154+F154&lt;&gt;0,100,0))</f>
        <v>11.999459255950363</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0</v>
      </c>
      <c r="D156" s="98">
        <f>IFERROR(((B156/C156)-1)*100,IF(B156+C156&lt;&gt;0,100,0))</f>
        <v>0</v>
      </c>
      <c r="E156" s="82">
        <f>SUM(E154:E155)</f>
        <v>1111444.45117</v>
      </c>
      <c r="F156" s="82">
        <f>SUM(F154:F155)</f>
        <v>992365.90833000001</v>
      </c>
      <c r="G156" s="98">
        <f>IFERROR(((E156/F156)-1)*100,IF(E156+F156&lt;&gt;0,100,0))</f>
        <v>11.999459255950363</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1432145</v>
      </c>
      <c r="C160" s="66">
        <v>1062077</v>
      </c>
      <c r="D160" s="98">
        <f>IFERROR(((B160/C160)-1)*100,IF(B160+C160&lt;&gt;0,100,0))</f>
        <v>34.843801343970362</v>
      </c>
      <c r="E160" s="78"/>
      <c r="F160" s="78"/>
      <c r="G160" s="65"/>
    </row>
    <row r="161" spans="1:7" s="16" customFormat="1" ht="12" x14ac:dyDescent="0.2">
      <c r="A161" s="79" t="s">
        <v>74</v>
      </c>
      <c r="B161" s="67">
        <v>1646</v>
      </c>
      <c r="C161" s="66">
        <v>1704</v>
      </c>
      <c r="D161" s="98">
        <f>IFERROR(((B161/C161)-1)*100,IF(B161+C161&lt;&gt;0,100,0))</f>
        <v>-3.4037558685446001</v>
      </c>
      <c r="E161" s="78"/>
      <c r="F161" s="78"/>
      <c r="G161" s="65"/>
    </row>
    <row r="162" spans="1:7" s="28" customFormat="1" ht="12" x14ac:dyDescent="0.2">
      <c r="A162" s="81" t="s">
        <v>34</v>
      </c>
      <c r="B162" s="82">
        <f>SUM(B159:B161)</f>
        <v>1434206</v>
      </c>
      <c r="C162" s="82">
        <f>SUM(C159:C161)</f>
        <v>1063996</v>
      </c>
      <c r="D162" s="98">
        <f>IFERROR(((B162/C162)-1)*100,IF(B162+C162&lt;&gt;0,100,0))</f>
        <v>34.794303737983981</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131744</v>
      </c>
      <c r="C165" s="66">
        <v>126484</v>
      </c>
      <c r="D165" s="98">
        <f>IFERROR(((B165/C165)-1)*100,IF(B165+C165&lt;&gt;0,100,0))</f>
        <v>4.1586287593687654</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131744</v>
      </c>
      <c r="C167" s="82">
        <f>SUM(C165:C166)</f>
        <v>126484</v>
      </c>
      <c r="D167" s="98">
        <f>IFERROR(((B167/C167)-1)*100,IF(B167+C167&lt;&gt;0,100,0))</f>
        <v>4.1586287593687654</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11478</v>
      </c>
      <c r="C175" s="113">
        <v>7164</v>
      </c>
      <c r="D175" s="111">
        <f>IFERROR(((B175/C175)-1)*100,IF(B175+C175&lt;&gt;0,100,0))</f>
        <v>60.217755443886098</v>
      </c>
      <c r="E175" s="113">
        <v>520936</v>
      </c>
      <c r="F175" s="113">
        <v>441080</v>
      </c>
      <c r="G175" s="111">
        <f>IFERROR(((E175/F175)-1)*100,IF(E175+F175&lt;&gt;0,100,0))</f>
        <v>18.104652217284855</v>
      </c>
    </row>
    <row r="176" spans="1:7" x14ac:dyDescent="0.2">
      <c r="A176" s="101" t="s">
        <v>32</v>
      </c>
      <c r="B176" s="112">
        <v>79942</v>
      </c>
      <c r="C176" s="113">
        <v>62501</v>
      </c>
      <c r="D176" s="111">
        <f t="shared" ref="D176:D178" si="5">IFERROR(((B176/C176)-1)*100,IF(B176+C176&lt;&gt;0,100,0))</f>
        <v>27.905153517543724</v>
      </c>
      <c r="E176" s="113">
        <v>3249074</v>
      </c>
      <c r="F176" s="113">
        <v>3208622</v>
      </c>
      <c r="G176" s="111">
        <f>IFERROR(((E176/F176)-1)*100,IF(E176+F176&lt;&gt;0,100,0))</f>
        <v>1.2607281256564296</v>
      </c>
    </row>
    <row r="177" spans="1:7" x14ac:dyDescent="0.2">
      <c r="A177" s="101" t="s">
        <v>92</v>
      </c>
      <c r="B177" s="112">
        <v>35782053</v>
      </c>
      <c r="C177" s="113">
        <v>21903616</v>
      </c>
      <c r="D177" s="111">
        <f t="shared" si="5"/>
        <v>63.36139658401607</v>
      </c>
      <c r="E177" s="113">
        <v>1415270929</v>
      </c>
      <c r="F177" s="113">
        <v>1066151597</v>
      </c>
      <c r="G177" s="111">
        <f>IFERROR(((E177/F177)-1)*100,IF(E177+F177&lt;&gt;0,100,0))</f>
        <v>32.74574957092149</v>
      </c>
    </row>
    <row r="178" spans="1:7" x14ac:dyDescent="0.2">
      <c r="A178" s="101" t="s">
        <v>93</v>
      </c>
      <c r="B178" s="112">
        <v>105740</v>
      </c>
      <c r="C178" s="113">
        <v>134798</v>
      </c>
      <c r="D178" s="111">
        <f t="shared" si="5"/>
        <v>-21.556699654297539</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639</v>
      </c>
      <c r="C181" s="113">
        <v>203</v>
      </c>
      <c r="D181" s="111">
        <f t="shared" ref="D181:D184" si="6">IFERROR(((B181/C181)-1)*100,IF(B181+C181&lt;&gt;0,100,0))</f>
        <v>214.77832512315271</v>
      </c>
      <c r="E181" s="113">
        <v>19646</v>
      </c>
      <c r="F181" s="113">
        <v>19818</v>
      </c>
      <c r="G181" s="111">
        <f t="shared" ref="G181" si="7">IFERROR(((E181/F181)-1)*100,IF(E181+F181&lt;&gt;0,100,0))</f>
        <v>-0.86789787062266921</v>
      </c>
    </row>
    <row r="182" spans="1:7" x14ac:dyDescent="0.2">
      <c r="A182" s="101" t="s">
        <v>32</v>
      </c>
      <c r="B182" s="112">
        <v>10877</v>
      </c>
      <c r="C182" s="113">
        <v>3673</v>
      </c>
      <c r="D182" s="111">
        <f t="shared" si="6"/>
        <v>196.13395044922407</v>
      </c>
      <c r="E182" s="113">
        <v>274833</v>
      </c>
      <c r="F182" s="113">
        <v>239904</v>
      </c>
      <c r="G182" s="111">
        <f t="shared" ref="G182" si="8">IFERROR(((E182/F182)-1)*100,IF(E182+F182&lt;&gt;0,100,0))</f>
        <v>14.559573829531814</v>
      </c>
    </row>
    <row r="183" spans="1:7" x14ac:dyDescent="0.2">
      <c r="A183" s="101" t="s">
        <v>92</v>
      </c>
      <c r="B183" s="112">
        <v>152444</v>
      </c>
      <c r="C183" s="113">
        <v>36633</v>
      </c>
      <c r="D183" s="111">
        <f t="shared" si="6"/>
        <v>316.13845439903912</v>
      </c>
      <c r="E183" s="113">
        <v>5221356</v>
      </c>
      <c r="F183" s="113">
        <v>4211524</v>
      </c>
      <c r="G183" s="111">
        <f t="shared" ref="G183" si="9">IFERROR(((E183/F183)-1)*100,IF(E183+F183&lt;&gt;0,100,0))</f>
        <v>23.977828453547922</v>
      </c>
    </row>
    <row r="184" spans="1:7" x14ac:dyDescent="0.2">
      <c r="A184" s="101" t="s">
        <v>93</v>
      </c>
      <c r="B184" s="112">
        <v>48111</v>
      </c>
      <c r="C184" s="113">
        <v>23725</v>
      </c>
      <c r="D184" s="111">
        <f t="shared" si="6"/>
        <v>102.78609062170707</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2022-12-12T06:56:45Z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