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D52369C7-1897-4936-85DF-48AD5F7D5C20}" xr6:coauthVersionLast="47" xr6:coauthVersionMax="47" xr10:uidLastSave="{00000000-0000-0000-0000-000000000000}"/>
  <bookViews>
    <workbookView xWindow="4800" yWindow="3165"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G156" i="1" s="1"/>
  <c r="C156" i="1"/>
  <c r="B156" i="1"/>
  <c r="C167" i="1"/>
  <c r="B167" i="1"/>
  <c r="G155" i="1"/>
  <c r="G154" i="1"/>
  <c r="G150" i="1"/>
  <c r="G149" i="1"/>
  <c r="G148" i="1"/>
  <c r="G144" i="1"/>
  <c r="G143" i="1"/>
  <c r="G139" i="1"/>
  <c r="G138" i="1"/>
  <c r="G137" i="1"/>
  <c r="G133" i="1"/>
  <c r="G132" i="1"/>
  <c r="G128" i="1"/>
  <c r="G127" i="1"/>
  <c r="G126" i="1"/>
  <c r="C88" i="1"/>
  <c r="B88" i="1"/>
  <c r="C87" i="1"/>
  <c r="C89" i="1" s="1"/>
  <c r="B87" i="1"/>
  <c r="B89" i="1" s="1"/>
  <c r="C86" i="1"/>
  <c r="B86" i="1"/>
  <c r="F71" i="1"/>
  <c r="E71" i="1"/>
  <c r="G71" i="1" s="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D77" i="1" l="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<sst xmlns="http://schemas.openxmlformats.org/spreadsheetml/2006/main" count="270" uniqueCount="102">
  <si>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</si>
  <si>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</si>
  <si>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</si>
  <si>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</si>
  <si>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</si>
  <si>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</si>
  <si>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</si>
  <si>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</si>
  <si>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</si>
  <si>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</si>
  <si>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</si>
  <si>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</si>
  <si>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</si>
  <si>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</si>
  <si>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</si>
  <si>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</si>
  <si>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</si>
  <si>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</si>
  <si>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</si>
  <si>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</si>
  <si>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</si>
  <si>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</si>
  <si>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</si>
  <si>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</si>
  <si>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</si>
  <si>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</si>
  <si>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</si>
  <si>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</si>
  <si>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</si>
  <si>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</si>
  <si>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</si>
  <si>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</si>
  <si>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</si>
  <si>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</si>
  <si>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</si>
  <si>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</si>
  <si>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</si>
  <si>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</si>
  <si>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</si>
  <si>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</si>
  <si>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</si>
  <si>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</si>
  <si>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</si>
  <si>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</si>
  <si>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</si>
  <si>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</si>
  <si>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</si>
  <si>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</si>
  <si>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</si>
  <si>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</si>
  <si>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</si>
  <si>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</si>
  <si>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</si>
  <si>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</si>
  <si>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</si>
  <si>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</si>
  <si>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</si>
  <si>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</si>
  <si>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</si>
  <si>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</si>
  <si>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</si>
  <si>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</si>
  <si>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</si>
  <si>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</si>
  <si>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</si>
  <si>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</si>
  <si>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</si>
  <si>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</si>
  <si>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</si>
  <si>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</si>
  <si>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</si>
  <si>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</si>
  <si>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</si>
  <si>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</si>
  <si>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</si>
  <si>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</si>
  <si>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</si>
  <si>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</si>
  <si>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</si>
  <si>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</si>
  <si>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</si>
  <si>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</si>
  <si>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</si>
  <si>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</si>
  <si>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</si>
  <si>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</si>
  <si>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</si>
  <si>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</si>
  <si>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</si>
  <si>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</si>
  <si>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</si>
  <si>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</si>
  <si>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</si>
  <si>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</si>
  <si>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</si>
  <si>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</si>
  <si>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</si>
  <si>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</si>
  <si>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</si>
  <si>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17 March 2023</t>
  </si>
  <si>
    <t>17.03.2023</t>
  </si>
  <si>
    <t>18.03.2022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</si>
</sst>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2023</v>
      </c>
      <c r="F10" s="131">
        <v>2022</v>
      </c>
      <c r="G10" s="29" t="s">
        <v>7</v>
      </c>
    </row>
    <row r="11" spans="1:7" s="16" customFormat="1" ht="12" x14ac:dyDescent="0.2">
      <c r="A11" s="64" t="s">
        <v>8</v>
      </c>
      <c r="B11" s="67">
        <v>2204648</v>
      </c>
      <c r="C11" s="67">
        <v>2320181</v>
      </c>
      <c r="D11" s="98">
        <f>IFERROR(((B11/C11)-1)*100,IF(B11+C11&lt;&gt;0,100,0))</f>
        <v>-4.9794822041901003</v>
      </c>
      <c r="E11" s="67">
        <v>16203092</v>
      </c>
      <c r="F11" s="67">
        <v>18722227</v>
      </c>
      <c r="G11" s="98">
        <f>IFERROR(((E11/F11)-1)*100,IF(E11+F11&lt;&gt;0,100,0))</f>
        <v>-13.455317041076365</v>
      </c>
    </row>
    <row r="12" spans="1:7" s="16" customFormat="1" ht="12" x14ac:dyDescent="0.2">
      <c r="A12" s="64" t="s">
        <v>9</v>
      </c>
      <c r="B12" s="67">
        <v>3139253.03</v>
      </c>
      <c r="C12" s="67">
        <v>2669778.8309999998</v>
      </c>
      <c r="D12" s="98">
        <f>IFERROR(((B12/C12)-1)*100,IF(B12+C12&lt;&gt;0,100,0))</f>
        <v>17.584759963961226</v>
      </c>
      <c r="E12" s="67">
        <v>17682309.596000001</v>
      </c>
      <c r="F12" s="67">
        <v>19199695.331999999</v>
      </c>
      <c r="G12" s="98">
        <f>IFERROR(((E12/F12)-1)*100,IF(E12+F12&lt;&gt;0,100,0))</f>
        <v>-7.9031761169198411</v>
      </c>
    </row>
    <row r="13" spans="1:7" s="16" customFormat="1" ht="12" x14ac:dyDescent="0.2">
      <c r="A13" s="64" t="s">
        <v>10</v>
      </c>
      <c r="B13" s="67">
        <v>220996394.15037301</v>
      </c>
      <c r="C13" s="67">
        <v>257567059.84202</v>
      </c>
      <c r="D13" s="98">
        <f>IFERROR(((B13/C13)-1)*100,IF(B13+C13&lt;&gt;0,100,0))</f>
        <v>-14.198502601255679</v>
      </c>
      <c r="E13" s="67">
        <v>1275420402.9942601</v>
      </c>
      <c r="F13" s="67">
        <v>1438638141.43979</v>
      </c>
      <c r="G13" s="98">
        <f>IFERROR(((E13/F13)-1)*100,IF(E13+F13&lt;&gt;0,100,0))</f>
        <v>-11.345294813481143</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558</v>
      </c>
      <c r="C16" s="67">
        <v>637</v>
      </c>
      <c r="D16" s="98">
        <f>IFERROR(((B16/C16)-1)*100,IF(B16+C16&lt;&gt;0,100,0))</f>
        <v>-12.401883830455262</v>
      </c>
      <c r="E16" s="67">
        <v>4134</v>
      </c>
      <c r="F16" s="67">
        <v>4486</v>
      </c>
      <c r="G16" s="98">
        <f>IFERROR(((E16/F16)-1)*100,IF(E16+F16&lt;&gt;0,100,0))</f>
        <v>-7.8466339723584522</v>
      </c>
    </row>
    <row r="17" spans="1:7" s="16" customFormat="1" ht="12" x14ac:dyDescent="0.2">
      <c r="A17" s="64" t="s">
        <v>9</v>
      </c>
      <c r="B17" s="67">
        <v>470572.234</v>
      </c>
      <c r="C17" s="67">
        <v>208943.23</v>
      </c>
      <c r="D17" s="98">
        <f>IFERROR(((B17/C17)-1)*100,IF(B17+C17&lt;&gt;0,100,0))</f>
        <v>125.21535347184974</v>
      </c>
      <c r="E17" s="67">
        <v>2134574.1660000002</v>
      </c>
      <c r="F17" s="67">
        <v>1883171.6129999999</v>
      </c>
      <c r="G17" s="98">
        <f>IFERROR(((E17/F17)-1)*100,IF(E17+F17&lt;&gt;0,100,0))</f>
        <v>13.349954473851788</v>
      </c>
    </row>
    <row r="18" spans="1:7" s="16" customFormat="1" ht="12" x14ac:dyDescent="0.2">
      <c r="A18" s="64" t="s">
        <v>10</v>
      </c>
      <c r="B18" s="67">
        <v>15851566.4826882</v>
      </c>
      <c r="C18" s="67">
        <v>17955704.8355559</v>
      </c>
      <c r="D18" s="98">
        <f>IFERROR(((B18/C18)-1)*100,IF(B18+C18&lt;&gt;0,100,0))</f>
        <v>-11.718494885820817</v>
      </c>
      <c r="E18" s="67">
        <v>121106151.835991</v>
      </c>
      <c r="F18" s="67">
        <v>117895595.51005</v>
      </c>
      <c r="G18" s="98">
        <f>IFERROR(((E18/F18)-1)*100,IF(E18+F18&lt;&gt;0,100,0))</f>
        <v>2.7232199066056895</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2023</v>
      </c>
      <c r="F23" s="131">
        <v>2022</v>
      </c>
      <c r="G23" s="29" t="s">
        <v>13</v>
      </c>
    </row>
    <row r="24" spans="1:7" s="16" customFormat="1" ht="12" x14ac:dyDescent="0.2">
      <c r="A24" s="64" t="s">
        <v>14</v>
      </c>
      <c r="B24" s="66">
        <v>23177364.91014</v>
      </c>
      <c r="C24" s="66">
        <v>36080240.847199999</v>
      </c>
      <c r="D24" s="65">
        <f>B24-C24</f>
        <v>-12902875.937059999</v>
      </c>
      <c r="E24" s="67">
        <v>177901878.00762999</v>
      </c>
      <c r="F24" s="67">
        <v>231397200.10932001</v>
      </c>
      <c r="G24" s="65">
        <f>E24-F24</f>
        <v>-53495322.101690024</v>
      </c>
    </row>
    <row r="25" spans="1:7" s="16" customFormat="1" ht="12" x14ac:dyDescent="0.2">
      <c r="A25" s="68" t="s">
        <v>15</v>
      </c>
      <c r="B25" s="66">
        <v>31109763.527559999</v>
      </c>
      <c r="C25" s="66">
        <v>32794314.290690001</v>
      </c>
      <c r="D25" s="65">
        <f>B25-C25</f>
        <v>-1684550.7631300017</v>
      </c>
      <c r="E25" s="67">
        <v>202917800.95631</v>
      </c>
      <c r="F25" s="67">
        <v>205164938.10128</v>
      </c>
      <c r="G25" s="65">
        <f>E25-F25</f>
        <v>-2247137.1449699998</v>
      </c>
    </row>
    <row r="26" spans="1:7" s="28" customFormat="1" ht="12" x14ac:dyDescent="0.2">
      <c r="A26" s="69" t="s">
        <v>16</v>
      </c>
      <c r="B26" s="70">
        <f>B24-B25</f>
        <v>-7932398.6174199991</v>
      </c>
      <c r="C26" s="70">
        <f>C24-C25</f>
        <v>3285926.5565099977</v>
      </c>
      <c r="D26" s="70"/>
      <c r="E26" s="70">
        <f>E24-E25</f>
        <v>-25015922.948680013</v>
      </c>
      <c r="F26" s="70">
        <f>F24-F25</f>
        <v>26232262.008040011</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72527.924264410001</v>
      </c>
      <c r="C33" s="132">
        <v>74847.628167749994</v>
      </c>
      <c r="D33" s="98">
        <f t="shared" ref="D33:D42" si="0">IFERROR(((B33/C33)-1)*100,IF(B33+C33&lt;&gt;0,100,0))</f>
        <v>-3.0992350193663087</v>
      </c>
      <c r="E33" s="64"/>
      <c r="F33" s="132">
        <v>77299.320000000007</v>
      </c>
      <c r="G33" s="132">
        <v>72269.179999999993</v>
      </c>
    </row>
    <row r="34" spans="1:7" s="16" customFormat="1" ht="12" x14ac:dyDescent="0.2">
      <c r="A34" s="64" t="s">
        <v>23</v>
      </c>
      <c r="B34" s="132">
        <v>74117.384772699996</v>
      </c>
      <c r="C34" s="132">
        <v>82247.321309089995</v>
      </c>
      <c r="D34" s="98">
        <f t="shared" si="0"/>
        <v>-9.8847432439012177</v>
      </c>
      <c r="E34" s="64"/>
      <c r="F34" s="132">
        <v>78852.990000000005</v>
      </c>
      <c r="G34" s="132">
        <v>73941.19</v>
      </c>
    </row>
    <row r="35" spans="1:7" s="16" customFormat="1" ht="12" x14ac:dyDescent="0.2">
      <c r="A35" s="64" t="s">
        <v>24</v>
      </c>
      <c r="B35" s="132">
        <v>66588.196587679995</v>
      </c>
      <c r="C35" s="132">
        <v>66933.028193670005</v>
      </c>
      <c r="D35" s="98">
        <f t="shared" si="0"/>
        <v>-0.5151890110099977</v>
      </c>
      <c r="E35" s="64"/>
      <c r="F35" s="132">
        <v>68890.61</v>
      </c>
      <c r="G35" s="132">
        <v>66414.78</v>
      </c>
    </row>
    <row r="36" spans="1:7" s="16" customFormat="1" ht="12" x14ac:dyDescent="0.2">
      <c r="A36" s="64" t="s">
        <v>25</v>
      </c>
      <c r="B36" s="132">
        <v>67001.160101269998</v>
      </c>
      <c r="C36" s="132">
        <v>68275.270739970001</v>
      </c>
      <c r="D36" s="98">
        <f t="shared" si="0"/>
        <v>-1.8661378049345645</v>
      </c>
      <c r="E36" s="64"/>
      <c r="F36" s="132">
        <v>71548.83</v>
      </c>
      <c r="G36" s="132">
        <v>66740.59</v>
      </c>
    </row>
    <row r="37" spans="1:7" s="16" customFormat="1" ht="12" x14ac:dyDescent="0.2">
      <c r="A37" s="64" t="s">
        <v>79</v>
      </c>
      <c r="B37" s="132">
        <v>62889.398430009998</v>
      </c>
      <c r="C37" s="132">
        <v>80692.990218849998</v>
      </c>
      <c r="D37" s="98">
        <f t="shared" si="0"/>
        <v>-22.06336850394851</v>
      </c>
      <c r="E37" s="64"/>
      <c r="F37" s="132">
        <v>66498.09</v>
      </c>
      <c r="G37" s="132">
        <v>60881.59</v>
      </c>
    </row>
    <row r="38" spans="1:7" s="16" customFormat="1" ht="12" x14ac:dyDescent="0.2">
      <c r="A38" s="64" t="s">
        <v>26</v>
      </c>
      <c r="B38" s="132">
        <v>97048.614057069994</v>
      </c>
      <c r="C38" s="132">
        <v>83556.352174269996</v>
      </c>
      <c r="D38" s="98">
        <f t="shared" si="0"/>
        <v>16.14749989882247</v>
      </c>
      <c r="E38" s="64"/>
      <c r="F38" s="132">
        <v>104163.52</v>
      </c>
      <c r="G38" s="132">
        <v>97048.61</v>
      </c>
    </row>
    <row r="39" spans="1:7" s="16" customFormat="1" ht="12" x14ac:dyDescent="0.2">
      <c r="A39" s="64" t="s">
        <v>27</v>
      </c>
      <c r="B39" s="132">
        <v>15107.16737549</v>
      </c>
      <c r="C39" s="132">
        <v>16848.300658460001</v>
      </c>
      <c r="D39" s="98">
        <f t="shared" si="0"/>
        <v>-10.334177423974978</v>
      </c>
      <c r="E39" s="64"/>
      <c r="F39" s="132">
        <v>16328.66</v>
      </c>
      <c r="G39" s="132">
        <v>15069.97</v>
      </c>
    </row>
    <row r="40" spans="1:7" s="16" customFormat="1" ht="12" x14ac:dyDescent="0.2">
      <c r="A40" s="64" t="s">
        <v>28</v>
      </c>
      <c r="B40" s="132">
        <v>94537.075833790004</v>
      </c>
      <c r="C40" s="132">
        <v>87730.866684170003</v>
      </c>
      <c r="D40" s="98">
        <f t="shared" si="0"/>
        <v>7.7580552966862504</v>
      </c>
      <c r="E40" s="64"/>
      <c r="F40" s="132">
        <v>101844.16</v>
      </c>
      <c r="G40" s="132">
        <v>94537.08</v>
      </c>
    </row>
    <row r="41" spans="1:7" s="16" customFormat="1" ht="12" x14ac:dyDescent="0.2">
      <c r="A41" s="64" t="s">
        <v>29</v>
      </c>
      <c r="B41" s="72"/>
      <c r="C41" s="72"/>
      <c r="D41" s="98">
        <f t="shared" si="0"/>
        <v>0</v>
      </c>
      <c r="E41" s="64"/>
      <c r="F41" s="72"/>
      <c r="G41" s="72"/>
    </row>
    <row r="42" spans="1:7" s="16" customFormat="1" ht="12" x14ac:dyDescent="0.2">
      <c r="A42" s="64" t="s">
        <v>78</v>
      </c>
      <c r="B42" s="132">
        <v>953.95109633000004</v>
      </c>
      <c r="C42" s="132">
        <v>1355.13009966</v>
      </c>
      <c r="D42" s="98">
        <f t="shared" si="0"/>
        <v>-29.604464060731527</v>
      </c>
      <c r="E42" s="64"/>
      <c r="F42" s="132">
        <v>981.04</v>
      </c>
      <c r="G42" s="132">
        <v>935.97</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21068.407807865198</v>
      </c>
      <c r="D48" s="72"/>
      <c r="E48" s="133">
        <v>21427.1498491899</v>
      </c>
      <c r="F48" s="72"/>
      <c r="G48" s="98">
        <f>IFERROR(((C48/E48)-1)*100,IF(C48+E48&lt;&gt;0,100,0))</f>
        <v>-1.6742405959244477</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3100</v>
      </c>
      <c r="D54" s="75"/>
      <c r="E54" s="134">
        <v>1793562</v>
      </c>
      <c r="F54" s="134">
        <v>186455503.77000001</v>
      </c>
      <c r="G54" s="134">
        <v>8897135.0160000008</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2023</v>
      </c>
      <c r="F67" s="131">
        <v>2022</v>
      </c>
      <c r="G67" s="50" t="s">
        <v>7</v>
      </c>
    </row>
    <row r="68" spans="1:7" s="16" customFormat="1" ht="12" x14ac:dyDescent="0.2">
      <c r="A68" s="77" t="s">
        <v>53</v>
      </c>
      <c r="B68" s="67">
        <v>7797</v>
      </c>
      <c r="C68" s="66">
        <v>6945</v>
      </c>
      <c r="D68" s="98">
        <f>IFERROR(((B68/C68)-1)*100,IF(B68+C68&lt;&gt;0,100,0))</f>
        <v>12.267818574514045</v>
      </c>
      <c r="E68" s="66">
        <v>70534</v>
      </c>
      <c r="F68" s="66">
        <v>71668</v>
      </c>
      <c r="G68" s="98">
        <f>IFERROR(((E68/F68)-1)*100,IF(E68+F68&lt;&gt;0,100,0))</f>
        <v>-1.5822961433275662</v>
      </c>
    </row>
    <row r="69" spans="1:7" s="16" customFormat="1" ht="12" x14ac:dyDescent="0.2">
      <c r="A69" s="79" t="s">
        <v>54</v>
      </c>
      <c r="B69" s="67">
        <v>339047931.213</v>
      </c>
      <c r="C69" s="66">
        <v>221438365.99900001</v>
      </c>
      <c r="D69" s="98">
        <f>IFERROR(((B69/C69)-1)*100,IF(B69+C69&lt;&gt;0,100,0))</f>
        <v>53.111647877012928</v>
      </c>
      <c r="E69" s="66">
        <v>2698191817.3520002</v>
      </c>
      <c r="F69" s="66">
        <v>2253517694.033</v>
      </c>
      <c r="G69" s="98">
        <f>IFERROR(((E69/F69)-1)*100,IF(E69+F69&lt;&gt;0,100,0))</f>
        <v>19.732444280177397</v>
      </c>
    </row>
    <row r="70" spans="1:7" s="62" customFormat="1" ht="12" x14ac:dyDescent="0.2">
      <c r="A70" s="79" t="s">
        <v>55</v>
      </c>
      <c r="B70" s="67">
        <v>295915615.12865001</v>
      </c>
      <c r="C70" s="66">
        <v>211478720.99614</v>
      </c>
      <c r="D70" s="98">
        <f>IFERROR(((B70/C70)-1)*100,IF(B70+C70&lt;&gt;0,100,0))</f>
        <v>39.926898429677557</v>
      </c>
      <c r="E70" s="66">
        <v>2488584254.7265</v>
      </c>
      <c r="F70" s="66">
        <v>2204376272.8720298</v>
      </c>
      <c r="G70" s="98">
        <f>IFERROR(((E70/F70)-1)*100,IF(E70+F70&lt;&gt;0,100,0))</f>
        <v>12.892897884633015</v>
      </c>
    </row>
    <row r="71" spans="1:7" s="16" customFormat="1" ht="12" x14ac:dyDescent="0.2">
      <c r="A71" s="79" t="s">
        <v>94</v>
      </c>
      <c r="B71" s="98">
        <f>IFERROR(B69/B68/1000,)</f>
        <v>43.48440826125433</v>
      </c>
      <c r="C71" s="98">
        <f>IFERROR(C69/C68/1000,)</f>
        <v>31.884573937940967</v>
      </c>
      <c r="D71" s="98">
        <f>IFERROR(((B71/C71)-1)*100,IF(B71+C71&lt;&gt;0,100,0))</f>
        <v>36.380709825042288</v>
      </c>
      <c r="E71" s="98">
        <f>IFERROR(E69/E68/1000,)</f>
        <v>38.253775730172691</v>
      </c>
      <c r="F71" s="98">
        <f>IFERROR(F69/F68/1000,)</f>
        <v>31.443847938173242</v>
      </c>
      <c r="G71" s="98">
        <f>IFERROR(((E71/F71)-1)*100,IF(E71+F71&lt;&gt;0,100,0))</f>
        <v>21.65742502441028</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2806</v>
      </c>
      <c r="C74" s="66">
        <v>2779</v>
      </c>
      <c r="D74" s="98">
        <f>IFERROR(((B74/C74)-1)*100,IF(B74+C74&lt;&gt;0,100,0))</f>
        <v>0.97157250809642992</v>
      </c>
      <c r="E74" s="66">
        <v>29591</v>
      </c>
      <c r="F74" s="66">
        <v>29807</v>
      </c>
      <c r="G74" s="98">
        <f>IFERROR(((E74/F74)-1)*100,IF(E74+F74&lt;&gt;0,100,0))</f>
        <v>-0.72466199214950011</v>
      </c>
    </row>
    <row r="75" spans="1:7" s="16" customFormat="1" ht="12" x14ac:dyDescent="0.2">
      <c r="A75" s="79" t="s">
        <v>54</v>
      </c>
      <c r="B75" s="67">
        <v>617717606.99399996</v>
      </c>
      <c r="C75" s="66">
        <v>579501895.82000005</v>
      </c>
      <c r="D75" s="98">
        <f>IFERROR(((B75/C75)-1)*100,IF(B75+C75&lt;&gt;0,100,0))</f>
        <v>6.5945791462725722</v>
      </c>
      <c r="E75" s="66">
        <v>6444332762.4659996</v>
      </c>
      <c r="F75" s="66">
        <v>6024187832.8620005</v>
      </c>
      <c r="G75" s="98">
        <f>IFERROR(((E75/F75)-1)*100,IF(E75+F75&lt;&gt;0,100,0))</f>
        <v>6.9742999597738997</v>
      </c>
    </row>
    <row r="76" spans="1:7" s="16" customFormat="1" ht="12" x14ac:dyDescent="0.2">
      <c r="A76" s="79" t="s">
        <v>55</v>
      </c>
      <c r="B76" s="67">
        <v>550199403.28165996</v>
      </c>
      <c r="C76" s="66">
        <v>526640157.39859998</v>
      </c>
      <c r="D76" s="98">
        <f>IFERROR(((B76/C76)-1)*100,IF(B76+C76&lt;&gt;0,100,0))</f>
        <v>4.4734997041307345</v>
      </c>
      <c r="E76" s="66">
        <v>6003900099.6334801</v>
      </c>
      <c r="F76" s="66">
        <v>5765591943.0124598</v>
      </c>
      <c r="G76" s="98">
        <f>IFERROR(((E76/F76)-1)*100,IF(E76+F76&lt;&gt;0,100,0))</f>
        <v>4.1332816990254484</v>
      </c>
    </row>
    <row r="77" spans="1:7" s="16" customFormat="1" ht="12" x14ac:dyDescent="0.2">
      <c r="A77" s="79" t="s">
        <v>94</v>
      </c>
      <c r="B77" s="98">
        <f>IFERROR(B75/B74/1000,)</f>
        <v>220.14169885744829</v>
      </c>
      <c r="C77" s="98">
        <f>IFERROR(C75/C74/1000,)</f>
        <v>208.52892976610292</v>
      </c>
      <c r="D77" s="98">
        <f>IFERROR(((B77/C77)-1)*100,IF(B77+C77&lt;&gt;0,100,0))</f>
        <v>5.5689007296833459</v>
      </c>
      <c r="E77" s="98">
        <f>IFERROR(E75/E74/1000,)</f>
        <v>217.78016161893817</v>
      </c>
      <c r="F77" s="98">
        <f>IFERROR(F75/F74/1000,)</f>
        <v>202.10647944650586</v>
      </c>
      <c r="G77" s="98">
        <f>IFERROR(((E77/F77)-1)*100,IF(E77+F77&lt;&gt;0,100,0))</f>
        <v>7.7551606536102602</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166</v>
      </c>
      <c r="C80" s="66">
        <v>223</v>
      </c>
      <c r="D80" s="98">
        <f>IFERROR(((B80/C80)-1)*100,IF(B80+C80&lt;&gt;0,100,0))</f>
        <v>-25.560538116591925</v>
      </c>
      <c r="E80" s="66">
        <v>2132</v>
      </c>
      <c r="F80" s="66">
        <v>2167</v>
      </c>
      <c r="G80" s="98">
        <f>IFERROR(((E80/F80)-1)*100,IF(E80+F80&lt;&gt;0,100,0))</f>
        <v>-1.6151361329026281</v>
      </c>
    </row>
    <row r="81" spans="1:7" s="16" customFormat="1" ht="12" x14ac:dyDescent="0.2">
      <c r="A81" s="79" t="s">
        <v>54</v>
      </c>
      <c r="B81" s="67">
        <v>19019431.331999999</v>
      </c>
      <c r="C81" s="66">
        <v>19652835.817000002</v>
      </c>
      <c r="D81" s="98">
        <f>IFERROR(((B81/C81)-1)*100,IF(B81+C81&lt;&gt;0,100,0))</f>
        <v>-3.2229673666336667</v>
      </c>
      <c r="E81" s="66">
        <v>252573589.711</v>
      </c>
      <c r="F81" s="66">
        <v>247915152.759</v>
      </c>
      <c r="G81" s="98">
        <f>IFERROR(((E81/F81)-1)*100,IF(E81+F81&lt;&gt;0,100,0))</f>
        <v>1.8790448668252635</v>
      </c>
    </row>
    <row r="82" spans="1:7" s="16" customFormat="1" ht="12" x14ac:dyDescent="0.2">
      <c r="A82" s="79" t="s">
        <v>55</v>
      </c>
      <c r="B82" s="67">
        <v>3034439.13338</v>
      </c>
      <c r="C82" s="66">
        <v>5250545.1799702197</v>
      </c>
      <c r="D82" s="98">
        <f>IFERROR(((B82/C82)-1)*100,IF(B82+C82&lt;&gt;0,100,0))</f>
        <v>-42.207160792449159</v>
      </c>
      <c r="E82" s="66">
        <v>84474611.358024403</v>
      </c>
      <c r="F82" s="66">
        <v>146261413.76416799</v>
      </c>
      <c r="G82" s="98">
        <f>IFERROR(((E82/F82)-1)*100,IF(E82+F82&lt;&gt;0,100,0))</f>
        <v>-42.244089412241479</v>
      </c>
    </row>
    <row r="83" spans="1:7" s="32" customFormat="1" x14ac:dyDescent="0.2">
      <c r="A83" s="79" t="s">
        <v>94</v>
      </c>
      <c r="B83" s="98">
        <f>IFERROR(B81/B80/1000,)</f>
        <v>114.57488754216867</v>
      </c>
      <c r="C83" s="98">
        <f>IFERROR(C81/C80/1000,)</f>
        <v>88.129308596412571</v>
      </c>
      <c r="D83" s="98">
        <f>IFERROR(((B83/C83)-1)*100,IF(B83+C83&lt;&gt;0,100,0))</f>
        <v>30.007700465305366</v>
      </c>
      <c r="E83" s="98">
        <f>IFERROR(E81/E80/1000,)</f>
        <v>118.46791262242026</v>
      </c>
      <c r="F83" s="98">
        <f>IFERROR(F81/F80/1000,)</f>
        <v>114.40477746146748</v>
      </c>
      <c r="G83" s="98">
        <f>IFERROR(((E83/F83)-1)*100,IF(E83+F83&lt;&gt;0,100,0))</f>
        <v>3.551543258166201</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10769</v>
      </c>
      <c r="C86" s="64">
        <f>C68+C74+C80</f>
        <v>9947</v>
      </c>
      <c r="D86" s="98">
        <f>IFERROR(((B86/C86)-1)*100,IF(B86+C86&lt;&gt;0,100,0))</f>
        <v>8.2637981300894836</v>
      </c>
      <c r="E86" s="64">
        <f>E68+E74+E80</f>
        <v>102257</v>
      </c>
      <c r="F86" s="64">
        <f>F68+F74+F80</f>
        <v>103642</v>
      </c>
      <c r="G86" s="98">
        <f>IFERROR(((E86/F86)-1)*100,IF(E86+F86&lt;&gt;0,100,0))</f>
        <v>-1.3363308311302391</v>
      </c>
    </row>
    <row r="87" spans="1:7" s="62" customFormat="1" ht="12" x14ac:dyDescent="0.2">
      <c r="A87" s="79" t="s">
        <v>54</v>
      </c>
      <c r="B87" s="64">
        <f t="shared" ref="B87:C87" si="1">B69+B75+B81</f>
        <v>975784969.53900003</v>
      </c>
      <c r="C87" s="64">
        <f t="shared" si="1"/>
        <v>820593097.63600004</v>
      </c>
      <c r="D87" s="98">
        <f>IFERROR(((B87/C87)-1)*100,IF(B87+C87&lt;&gt;0,100,0))</f>
        <v>18.912159065203383</v>
      </c>
      <c r="E87" s="64">
        <f t="shared" ref="E87:F87" si="2">E69+E75+E81</f>
        <v>9395098169.5290012</v>
      </c>
      <c r="F87" s="64">
        <f t="shared" si="2"/>
        <v>8525620679.6540003</v>
      </c>
      <c r="G87" s="98">
        <f>IFERROR(((E87/F87)-1)*100,IF(E87+F87&lt;&gt;0,100,0))</f>
        <v>10.198406925961056</v>
      </c>
    </row>
    <row r="88" spans="1:7" s="62" customFormat="1" ht="12" x14ac:dyDescent="0.2">
      <c r="A88" s="79" t="s">
        <v>55</v>
      </c>
      <c r="B88" s="64">
        <f t="shared" ref="B88:C88" si="3">B70+B76+B82</f>
        <v>849149457.54369009</v>
      </c>
      <c r="C88" s="64">
        <f t="shared" si="3"/>
        <v>743369423.57471025</v>
      </c>
      <c r="D88" s="98">
        <f>IFERROR(((B88/C88)-1)*100,IF(B88+C88&lt;&gt;0,100,0))</f>
        <v>14.229806959278136</v>
      </c>
      <c r="E88" s="64">
        <f t="shared" ref="E88:F88" si="4">E70+E76+E82</f>
        <v>8576958965.7180042</v>
      </c>
      <c r="F88" s="64">
        <f t="shared" si="4"/>
        <v>8116229629.6486568</v>
      </c>
      <c r="G88" s="98">
        <f>IFERROR(((E88/F88)-1)*100,IF(E88+F88&lt;&gt;0,100,0))</f>
        <v>5.6766424447418196</v>
      </c>
    </row>
    <row r="89" spans="1:7" s="63" customFormat="1" x14ac:dyDescent="0.2">
      <c r="A89" s="79" t="s">
        <v>95</v>
      </c>
      <c r="B89" s="98">
        <f>IFERROR((B75/B87)*100,IF(B75+B87&lt;&gt;0,100,0))</f>
        <v>63.304685589268153</v>
      </c>
      <c r="C89" s="98">
        <f>IFERROR((C75/C87)*100,IF(C75+C87&lt;&gt;0,100,0))</f>
        <v>70.619884262913502</v>
      </c>
      <c r="D89" s="98">
        <f>IFERROR(((B89/C89)-1)*100,IF(B89+C89&lt;&gt;0,100,0))</f>
        <v>-10.358553755782596</v>
      </c>
      <c r="E89" s="98">
        <f>IFERROR((E75/E87)*100,IF(E75+E87&lt;&gt;0,100,0))</f>
        <v>68.592500537853013</v>
      </c>
      <c r="F89" s="98">
        <f>IFERROR((F75/F87)*100,IF(F75+F87&lt;&gt;0,100,0))</f>
        <v>70.659815387264956</v>
      </c>
      <c r="G89" s="98">
        <f>IFERROR(((E89/F89)-1)*100,IF(E89+F89&lt;&gt;0,100,0))</f>
        <v>-2.9257291971138355</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2023</v>
      </c>
      <c r="F94" s="131">
        <v>2022</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143971400.06299999</v>
      </c>
      <c r="C97" s="135">
        <v>61068753.928999998</v>
      </c>
      <c r="D97" s="65">
        <f>B97-C97</f>
        <v>82902646.134000003</v>
      </c>
      <c r="E97" s="135">
        <v>1209739463.5409999</v>
      </c>
      <c r="F97" s="135">
        <v>721419789.89100003</v>
      </c>
      <c r="G97" s="80">
        <f>E97-F97</f>
        <v>488319673.64999986</v>
      </c>
    </row>
    <row r="98" spans="1:7" s="62" customFormat="1" ht="13.5" x14ac:dyDescent="0.2">
      <c r="A98" s="114" t="s">
        <v>88</v>
      </c>
      <c r="B98" s="66">
        <v>150027821.09799999</v>
      </c>
      <c r="C98" s="135">
        <v>63880695.784000002</v>
      </c>
      <c r="D98" s="65">
        <f>B98-C98</f>
        <v>86147125.313999981</v>
      </c>
      <c r="E98" s="135">
        <v>1221983809.994</v>
      </c>
      <c r="F98" s="135">
        <v>709220270.70599997</v>
      </c>
      <c r="G98" s="80">
        <f>E98-F98</f>
        <v>512763539.28799999</v>
      </c>
    </row>
    <row r="99" spans="1:7" s="62" customFormat="1" ht="12" x14ac:dyDescent="0.2">
      <c r="A99" s="115" t="s">
        <v>16</v>
      </c>
      <c r="B99" s="65">
        <f>B97-B98</f>
        <v>-6056421.0349999964</v>
      </c>
      <c r="C99" s="65">
        <f>C97-C98</f>
        <v>-2811941.8550000042</v>
      </c>
      <c r="D99" s="82"/>
      <c r="E99" s="65">
        <f>E97-E98</f>
        <v>-12244346.453000069</v>
      </c>
      <c r="F99" s="82">
        <f>F97-F98</f>
        <v>12199519.185000062</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40731495.232000001</v>
      </c>
      <c r="C102" s="135">
        <v>30720514.057999998</v>
      </c>
      <c r="D102" s="65">
        <f>B102-C102</f>
        <v>10010981.174000002</v>
      </c>
      <c r="E102" s="135">
        <v>355078671.69599998</v>
      </c>
      <c r="F102" s="135">
        <v>280285824.34600002</v>
      </c>
      <c r="G102" s="80">
        <f>E102-F102</f>
        <v>74792847.349999964</v>
      </c>
    </row>
    <row r="103" spans="1:7" s="16" customFormat="1" ht="13.5" x14ac:dyDescent="0.2">
      <c r="A103" s="79" t="s">
        <v>88</v>
      </c>
      <c r="B103" s="66">
        <v>47252990.318000004</v>
      </c>
      <c r="C103" s="135">
        <v>29857776.238000002</v>
      </c>
      <c r="D103" s="65">
        <f>B103-C103</f>
        <v>17395214.080000002</v>
      </c>
      <c r="E103" s="135">
        <v>428389984.64399999</v>
      </c>
      <c r="F103" s="135">
        <v>327951492.22500002</v>
      </c>
      <c r="G103" s="80">
        <f>E103-F103</f>
        <v>100438492.41899997</v>
      </c>
    </row>
    <row r="104" spans="1:7" s="28" customFormat="1" ht="12" x14ac:dyDescent="0.2">
      <c r="A104" s="81" t="s">
        <v>16</v>
      </c>
      <c r="B104" s="65">
        <f>B102-B103</f>
        <v>-6521495.0860000029</v>
      </c>
      <c r="C104" s="65">
        <f>C102-C103</f>
        <v>862737.81999999657</v>
      </c>
      <c r="D104" s="82"/>
      <c r="E104" s="65">
        <f>E102-E103</f>
        <v>-73311312.948000014</v>
      </c>
      <c r="F104" s="82">
        <f>F102-F103</f>
        <v>-47665667.879000008</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875.375064048779</v>
      </c>
      <c r="C111" s="137">
        <v>828.17987378671899</v>
      </c>
      <c r="D111" s="98">
        <f>IFERROR(((B111/C111)-1)*100,IF(B111+C111&lt;&gt;0,100,0))</f>
        <v>5.6986642341678273</v>
      </c>
      <c r="E111" s="84"/>
      <c r="F111" s="136">
        <v>877.86724061155996</v>
      </c>
      <c r="G111" s="136">
        <v>869.76850726390398</v>
      </c>
    </row>
    <row r="112" spans="1:7" s="16" customFormat="1" ht="12" x14ac:dyDescent="0.2">
      <c r="A112" s="79" t="s">
        <v>50</v>
      </c>
      <c r="B112" s="136">
        <v>862.80430642185399</v>
      </c>
      <c r="C112" s="137">
        <v>816.81618005731798</v>
      </c>
      <c r="D112" s="98">
        <f>IFERROR(((B112/C112)-1)*100,IF(B112+C112&lt;&gt;0,100,0))</f>
        <v>5.6301683888422716</v>
      </c>
      <c r="E112" s="84"/>
      <c r="F112" s="136">
        <v>865.22076565005</v>
      </c>
      <c r="G112" s="136">
        <v>857.26872051104897</v>
      </c>
    </row>
    <row r="113" spans="1:7" s="16" customFormat="1" ht="12" x14ac:dyDescent="0.2">
      <c r="A113" s="79" t="s">
        <v>51</v>
      </c>
      <c r="B113" s="136">
        <v>939.93076704548696</v>
      </c>
      <c r="C113" s="137">
        <v>882.23197616514506</v>
      </c>
      <c r="D113" s="98">
        <f>IFERROR(((B113/C113)-1)*100,IF(B113+C113&lt;&gt;0,100,0))</f>
        <v>6.5400929051727452</v>
      </c>
      <c r="E113" s="84"/>
      <c r="F113" s="136">
        <v>943.14972548781805</v>
      </c>
      <c r="G113" s="136">
        <v>934.040505184582</v>
      </c>
    </row>
    <row r="114" spans="1:7" s="28" customFormat="1" ht="12" x14ac:dyDescent="0.2">
      <c r="A114" s="81" t="s">
        <v>52</v>
      </c>
      <c r="B114" s="85"/>
      <c r="C114" s="84"/>
      <c r="D114" s="86"/>
      <c r="E114" s="84"/>
      <c r="F114" s="71"/>
      <c r="G114" s="71"/>
    </row>
    <row r="115" spans="1:7" s="16" customFormat="1" ht="12" x14ac:dyDescent="0.2">
      <c r="A115" s="79" t="s">
        <v>56</v>
      </c>
      <c r="B115" s="136">
        <v>663.19932724369096</v>
      </c>
      <c r="C115" s="137">
        <v>620.24886033699795</v>
      </c>
      <c r="D115" s="98">
        <f>IFERROR(((B115/C115)-1)*100,IF(B115+C115&lt;&gt;0,100,0))</f>
        <v>6.924715167288964</v>
      </c>
      <c r="E115" s="84"/>
      <c r="F115" s="136">
        <v>663.19932724369096</v>
      </c>
      <c r="G115" s="136">
        <v>662.51601455643799</v>
      </c>
    </row>
    <row r="116" spans="1:7" s="16" customFormat="1" ht="12" x14ac:dyDescent="0.2">
      <c r="A116" s="79" t="s">
        <v>57</v>
      </c>
      <c r="B116" s="136">
        <v>871.81643812843004</v>
      </c>
      <c r="C116" s="137">
        <v>805.81081790545704</v>
      </c>
      <c r="D116" s="98">
        <f>IFERROR(((B116/C116)-1)*100,IF(B116+C116&lt;&gt;0,100,0))</f>
        <v>8.1912055232196135</v>
      </c>
      <c r="E116" s="84"/>
      <c r="F116" s="136">
        <v>871.81643812843004</v>
      </c>
      <c r="G116" s="136">
        <v>870.06123347111998</v>
      </c>
    </row>
    <row r="117" spans="1:7" s="16" customFormat="1" ht="12" x14ac:dyDescent="0.2">
      <c r="A117" s="79" t="s">
        <v>59</v>
      </c>
      <c r="B117" s="136">
        <v>998.16744448567601</v>
      </c>
      <c r="C117" s="137">
        <v>930.04447339700403</v>
      </c>
      <c r="D117" s="98">
        <f>IFERROR(((B117/C117)-1)*100,IF(B117+C117&lt;&gt;0,100,0))</f>
        <v>7.3247003812464628</v>
      </c>
      <c r="E117" s="84"/>
      <c r="F117" s="136">
        <v>1000.34311586868</v>
      </c>
      <c r="G117" s="136">
        <v>992.78309479350503</v>
      </c>
    </row>
    <row r="118" spans="1:7" s="16" customFormat="1" ht="12" x14ac:dyDescent="0.2">
      <c r="A118" s="79" t="s">
        <v>58</v>
      </c>
      <c r="B118" s="136">
        <v>927.18674935918295</v>
      </c>
      <c r="C118" s="137">
        <v>897.51602688853905</v>
      </c>
      <c r="D118" s="98">
        <f>IFERROR(((B118/C118)-1)*100,IF(B118+C118&lt;&gt;0,100,0))</f>
        <v>3.3058710465043051</v>
      </c>
      <c r="E118" s="84"/>
      <c r="F118" s="136">
        <v>933.11141510802599</v>
      </c>
      <c r="G118" s="136">
        <v>917.27769955671295</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2023</v>
      </c>
      <c r="F124" s="131">
        <v>2022</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6</v>
      </c>
      <c r="D126" s="98">
        <f>IFERROR(((B126/C126)-1)*100,IF(B126+C126&lt;&gt;0,100,0))</f>
        <v>-100</v>
      </c>
      <c r="E126" s="66">
        <v>0</v>
      </c>
      <c r="F126" s="66">
        <v>6</v>
      </c>
      <c r="G126" s="98">
        <f>IFERROR(((E126/F126)-1)*100,IF(E126+F126&lt;&gt;0,100,0))</f>
        <v>-100</v>
      </c>
    </row>
    <row r="127" spans="1:7" s="16" customFormat="1" ht="12" x14ac:dyDescent="0.2">
      <c r="A127" s="79" t="s">
        <v>72</v>
      </c>
      <c r="B127" s="67">
        <v>152</v>
      </c>
      <c r="C127" s="66">
        <v>190</v>
      </c>
      <c r="D127" s="98">
        <f>IFERROR(((B127/C127)-1)*100,IF(B127+C127&lt;&gt;0,100,0))</f>
        <v>-19.999999999999996</v>
      </c>
      <c r="E127" s="66">
        <v>3152</v>
      </c>
      <c r="F127" s="66">
        <v>3011</v>
      </c>
      <c r="G127" s="98">
        <f>IFERROR(((E127/F127)-1)*100,IF(E127+F127&lt;&gt;0,100,0))</f>
        <v>4.6828296247094059</v>
      </c>
    </row>
    <row r="128" spans="1:7" s="16" customFormat="1" ht="12" x14ac:dyDescent="0.2">
      <c r="A128" s="79" t="s">
        <v>74</v>
      </c>
      <c r="B128" s="67">
        <v>4</v>
      </c>
      <c r="C128" s="66">
        <v>2</v>
      </c>
      <c r="D128" s="98">
        <f>IFERROR(((B128/C128)-1)*100,IF(B128+C128&lt;&gt;0,100,0))</f>
        <v>100</v>
      </c>
      <c r="E128" s="66">
        <v>89</v>
      </c>
      <c r="F128" s="66">
        <v>74</v>
      </c>
      <c r="G128" s="98">
        <f>IFERROR(((E128/F128)-1)*100,IF(E128+F128&lt;&gt;0,100,0))</f>
        <v>20.270270270270263</v>
      </c>
    </row>
    <row r="129" spans="1:7" s="28" customFormat="1" ht="12" x14ac:dyDescent="0.2">
      <c r="A129" s="81" t="s">
        <v>34</v>
      </c>
      <c r="B129" s="82">
        <f>SUM(B126:B128)</f>
        <v>156</v>
      </c>
      <c r="C129" s="82">
        <f>SUM(C126:C128)</f>
        <v>198</v>
      </c>
      <c r="D129" s="98">
        <f>IFERROR(((B129/C129)-1)*100,IF(B129+C129&lt;&gt;0,100,0))</f>
        <v>-21.212121212121215</v>
      </c>
      <c r="E129" s="82">
        <f>SUM(E126:E128)</f>
        <v>3241</v>
      </c>
      <c r="F129" s="82">
        <f>SUM(F126:F128)</f>
        <v>3091</v>
      </c>
      <c r="G129" s="98">
        <f>IFERROR(((E129/F129)-1)*100,IF(E129+F129&lt;&gt;0,100,0))</f>
        <v>4.8527984471044894</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0</v>
      </c>
      <c r="C132" s="66">
        <v>15</v>
      </c>
      <c r="D132" s="98">
        <f>IFERROR(((B132/C132)-1)*100,IF(B132+C132&lt;&gt;0,100,0))</f>
        <v>-100</v>
      </c>
      <c r="E132" s="66">
        <v>248</v>
      </c>
      <c r="F132" s="66">
        <v>243</v>
      </c>
      <c r="G132" s="98">
        <f>IFERROR(((E132/F132)-1)*100,IF(E132+F132&lt;&gt;0,100,0))</f>
        <v>2.0576131687242816</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0</v>
      </c>
      <c r="C134" s="82">
        <f>SUM(C132:C133)</f>
        <v>15</v>
      </c>
      <c r="D134" s="98">
        <f>IFERROR(((B134/C134)-1)*100,IF(B134+C134&lt;&gt;0,100,0))</f>
        <v>-100</v>
      </c>
      <c r="E134" s="82">
        <f>SUM(E132:E133)</f>
        <v>248</v>
      </c>
      <c r="F134" s="82">
        <f>SUM(F132:F133)</f>
        <v>243</v>
      </c>
      <c r="G134" s="98">
        <f>IFERROR(((E134/F134)-1)*100,IF(E134+F134&lt;&gt;0,100,0))</f>
        <v>2.0576131687242816</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222</v>
      </c>
      <c r="D137" s="98">
        <f>IFERROR(((B137/C137)-1)*100,IF(B137+C137&lt;&gt;0,100,0))</f>
        <v>-100</v>
      </c>
      <c r="E137" s="66">
        <v>0</v>
      </c>
      <c r="F137" s="66">
        <v>222</v>
      </c>
      <c r="G137" s="98">
        <f>IFERROR(((E137/F137)-1)*100,IF(E137+F137&lt;&gt;0,100,0))</f>
        <v>-100</v>
      </c>
    </row>
    <row r="138" spans="1:7" s="16" customFormat="1" ht="12" x14ac:dyDescent="0.2">
      <c r="A138" s="79" t="s">
        <v>72</v>
      </c>
      <c r="B138" s="67">
        <v>52787</v>
      </c>
      <c r="C138" s="66">
        <v>36236</v>
      </c>
      <c r="D138" s="98">
        <f>IFERROR(((B138/C138)-1)*100,IF(B138+C138&lt;&gt;0,100,0))</f>
        <v>45.675571255105417</v>
      </c>
      <c r="E138" s="66">
        <v>3392719</v>
      </c>
      <c r="F138" s="66">
        <v>2920966</v>
      </c>
      <c r="G138" s="98">
        <f>IFERROR(((E138/F138)-1)*100,IF(E138+F138&lt;&gt;0,100,0))</f>
        <v>16.150581691125467</v>
      </c>
    </row>
    <row r="139" spans="1:7" s="16" customFormat="1" ht="12" x14ac:dyDescent="0.2">
      <c r="A139" s="79" t="s">
        <v>74</v>
      </c>
      <c r="B139" s="67">
        <v>4</v>
      </c>
      <c r="C139" s="66">
        <v>3</v>
      </c>
      <c r="D139" s="98">
        <f>IFERROR(((B139/C139)-1)*100,IF(B139+C139&lt;&gt;0,100,0))</f>
        <v>33.333333333333329</v>
      </c>
      <c r="E139" s="66">
        <v>3745</v>
      </c>
      <c r="F139" s="66">
        <v>3748</v>
      </c>
      <c r="G139" s="98">
        <f>IFERROR(((E139/F139)-1)*100,IF(E139+F139&lt;&gt;0,100,0))</f>
        <v>-8.0042689434367542E-2</v>
      </c>
    </row>
    <row r="140" spans="1:7" s="16" customFormat="1" ht="12" x14ac:dyDescent="0.2">
      <c r="A140" s="81" t="s">
        <v>34</v>
      </c>
      <c r="B140" s="82">
        <f>SUM(B137:B139)</f>
        <v>52791</v>
      </c>
      <c r="C140" s="82">
        <f>SUM(C137:C139)</f>
        <v>36461</v>
      </c>
      <c r="D140" s="98">
        <f>IFERROR(((B140/C140)-1)*100,IF(B140+C140&lt;&gt;0,100,0))</f>
        <v>44.787581251199903</v>
      </c>
      <c r="E140" s="82">
        <f>SUM(E137:E139)</f>
        <v>3396464</v>
      </c>
      <c r="F140" s="82">
        <f>SUM(F137:F139)</f>
        <v>2924936</v>
      </c>
      <c r="G140" s="98">
        <f>IFERROR(((E140/F140)-1)*100,IF(E140+F140&lt;&gt;0,100,0))</f>
        <v>16.120968116909218</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0</v>
      </c>
      <c r="C143" s="66">
        <v>5600</v>
      </c>
      <c r="D143" s="98">
        <f>IFERROR(((B143/C143)-1)*100,)</f>
        <v>-100</v>
      </c>
      <c r="E143" s="66">
        <v>113321</v>
      </c>
      <c r="F143" s="66">
        <v>165772</v>
      </c>
      <c r="G143" s="98">
        <f>IFERROR(((E143/F143)-1)*100,)</f>
        <v>-31.64044591366455</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0</v>
      </c>
      <c r="C145" s="82">
        <f>SUM(C143:C144)</f>
        <v>5600</v>
      </c>
      <c r="D145" s="98">
        <f>IFERROR(((B145/C145)-1)*100,)</f>
        <v>-100</v>
      </c>
      <c r="E145" s="82">
        <f>SUM(E143:E144)</f>
        <v>113321</v>
      </c>
      <c r="F145" s="82">
        <f>SUM(F143:F144)</f>
        <v>165772</v>
      </c>
      <c r="G145" s="98">
        <f>IFERROR(((E145/F145)-1)*100,)</f>
        <v>-31.64044591366455</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5233.7470000000003</v>
      </c>
      <c r="D148" s="98">
        <f>IFERROR(((B148/C148)-1)*100,IF(B148+C148&lt;&gt;0,100,0))</f>
        <v>-100</v>
      </c>
      <c r="E148" s="66">
        <v>0</v>
      </c>
      <c r="F148" s="66">
        <v>5233.7470000000003</v>
      </c>
      <c r="G148" s="98">
        <f>IFERROR(((E148/F148)-1)*100,IF(E148+F148&lt;&gt;0,100,0))</f>
        <v>-100</v>
      </c>
    </row>
    <row r="149" spans="1:7" s="32" customFormat="1" x14ac:dyDescent="0.2">
      <c r="A149" s="79" t="s">
        <v>72</v>
      </c>
      <c r="B149" s="67">
        <v>4570410.8125600005</v>
      </c>
      <c r="C149" s="66">
        <v>3353212.3788899998</v>
      </c>
      <c r="D149" s="98">
        <f>IFERROR(((B149/C149)-1)*100,IF(B149+C149&lt;&gt;0,100,0))</f>
        <v>36.299473344808675</v>
      </c>
      <c r="E149" s="66">
        <v>299122521.62015998</v>
      </c>
      <c r="F149" s="66">
        <v>272435805.10294998</v>
      </c>
      <c r="G149" s="98">
        <f>IFERROR(((E149/F149)-1)*100,IF(E149+F149&lt;&gt;0,100,0))</f>
        <v>9.7955980885572114</v>
      </c>
    </row>
    <row r="150" spans="1:7" s="32" customFormat="1" x14ac:dyDescent="0.2">
      <c r="A150" s="79" t="s">
        <v>74</v>
      </c>
      <c r="B150" s="67">
        <v>24077.06</v>
      </c>
      <c r="C150" s="66">
        <v>25234.38</v>
      </c>
      <c r="D150" s="98">
        <f>IFERROR(((B150/C150)-1)*100,IF(B150+C150&lt;&gt;0,100,0))</f>
        <v>-4.5862826825941454</v>
      </c>
      <c r="E150" s="66">
        <v>24631890.34</v>
      </c>
      <c r="F150" s="66">
        <v>25959956.030000001</v>
      </c>
      <c r="G150" s="98">
        <f>IFERROR(((E150/F150)-1)*100,IF(E150+F150&lt;&gt;0,100,0))</f>
        <v>-5.1158241118176573</v>
      </c>
    </row>
    <row r="151" spans="1:7" s="16" customFormat="1" ht="12" x14ac:dyDescent="0.2">
      <c r="A151" s="81" t="s">
        <v>34</v>
      </c>
      <c r="B151" s="82">
        <f>SUM(B148:B150)</f>
        <v>4594487.87256</v>
      </c>
      <c r="C151" s="82">
        <f>SUM(C148:C150)</f>
        <v>3383680.5058899997</v>
      </c>
      <c r="D151" s="98">
        <f>IFERROR(((B151/C151)-1)*100,IF(B151+C151&lt;&gt;0,100,0))</f>
        <v>35.783737990697936</v>
      </c>
      <c r="E151" s="82">
        <f>SUM(E148:E150)</f>
        <v>323754411.96015996</v>
      </c>
      <c r="F151" s="82">
        <f>SUM(F148:F150)</f>
        <v>298400994.87994993</v>
      </c>
      <c r="G151" s="98">
        <f>IFERROR(((E151/F151)-1)*100,IF(E151+F151&lt;&gt;0,100,0))</f>
        <v>8.4964251176206762</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0</v>
      </c>
      <c r="C154" s="66">
        <v>6331.3</v>
      </c>
      <c r="D154" s="98">
        <f>IFERROR(((B154/C154)-1)*100,IF(B154+C154&lt;&gt;0,100,0))</f>
        <v>-100</v>
      </c>
      <c r="E154" s="66">
        <v>182479.24350000001</v>
      </c>
      <c r="F154" s="66">
        <v>290205.04800000001</v>
      </c>
      <c r="G154" s="98">
        <f>IFERROR(((E154/F154)-1)*100,IF(E154+F154&lt;&gt;0,100,0))</f>
        <v>-37.120582582009391</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0</v>
      </c>
      <c r="C156" s="82">
        <f>SUM(C154:C155)</f>
        <v>6331.3</v>
      </c>
      <c r="D156" s="98">
        <f>IFERROR(((B156/C156)-1)*100,IF(B156+C156&lt;&gt;0,100,0))</f>
        <v>-100</v>
      </c>
      <c r="E156" s="82">
        <f>SUM(E154:E155)</f>
        <v>182479.24350000001</v>
      </c>
      <c r="F156" s="82">
        <f>SUM(F154:F155)</f>
        <v>290205.04800000001</v>
      </c>
      <c r="G156" s="98">
        <f>IFERROR(((E156/F156)-1)*100,IF(E156+F156&lt;&gt;0,100,0))</f>
        <v>-37.120582582009391</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415</v>
      </c>
      <c r="C159" s="66">
        <v>215</v>
      </c>
      <c r="D159" s="98">
        <f>IFERROR(((B159/C159)-1)*100,IF(B159+C159&lt;&gt;0,100,0))</f>
        <v>93.023255813953497</v>
      </c>
      <c r="E159" s="78"/>
      <c r="F159" s="78"/>
      <c r="G159" s="65"/>
    </row>
    <row r="160" spans="1:7" s="16" customFormat="1" ht="12" x14ac:dyDescent="0.2">
      <c r="A160" s="79" t="s">
        <v>72</v>
      </c>
      <c r="B160" s="67">
        <v>1302974</v>
      </c>
      <c r="C160" s="66">
        <v>1116134</v>
      </c>
      <c r="D160" s="98">
        <f>IFERROR(((B160/C160)-1)*100,IF(B160+C160&lt;&gt;0,100,0))</f>
        <v>16.739925492817175</v>
      </c>
      <c r="E160" s="78"/>
      <c r="F160" s="78"/>
      <c r="G160" s="65"/>
    </row>
    <row r="161" spans="1:7" s="16" customFormat="1" ht="12" x14ac:dyDescent="0.2">
      <c r="A161" s="79" t="s">
        <v>74</v>
      </c>
      <c r="B161" s="67">
        <v>1593</v>
      </c>
      <c r="C161" s="66">
        <v>1709</v>
      </c>
      <c r="D161" s="98">
        <f>IFERROR(((B161/C161)-1)*100,IF(B161+C161&lt;&gt;0,100,0))</f>
        <v>-6.787595084844944</v>
      </c>
      <c r="E161" s="78"/>
      <c r="F161" s="78"/>
      <c r="G161" s="65"/>
    </row>
    <row r="162" spans="1:7" s="28" customFormat="1" ht="12" x14ac:dyDescent="0.2">
      <c r="A162" s="81" t="s">
        <v>34</v>
      </c>
      <c r="B162" s="82">
        <f>SUM(B159:B161)</f>
        <v>1304982</v>
      </c>
      <c r="C162" s="82">
        <f>SUM(C159:C161)</f>
        <v>1118058</v>
      </c>
      <c r="D162" s="98">
        <f>IFERROR(((B162/C162)-1)*100,IF(B162+C162&lt;&gt;0,100,0))</f>
        <v>16.718631770444816</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124777</v>
      </c>
      <c r="C165" s="66">
        <v>154784</v>
      </c>
      <c r="D165" s="98">
        <f>IFERROR(((B165/C165)-1)*100,IF(B165+C165&lt;&gt;0,100,0))</f>
        <v>-19.386370684308453</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124777</v>
      </c>
      <c r="C167" s="82">
        <f>SUM(C165:C166)</f>
        <v>154784</v>
      </c>
      <c r="D167" s="98">
        <f>IFERROR(((B167/C167)-1)*100,IF(B167+C167&lt;&gt;0,100,0))</f>
        <v>-19.386370684308453</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2023</v>
      </c>
      <c r="F173" s="131">
        <v>2022</v>
      </c>
      <c r="G173" s="50" t="s">
        <v>7</v>
      </c>
    </row>
    <row r="174" spans="1:7" x14ac:dyDescent="0.2">
      <c r="A174" s="102" t="s">
        <v>33</v>
      </c>
      <c r="B174" s="104"/>
      <c r="C174" s="104"/>
      <c r="D174" s="105"/>
      <c r="E174" s="106"/>
      <c r="F174" s="106"/>
      <c r="G174" s="107"/>
    </row>
    <row r="175" spans="1:7" x14ac:dyDescent="0.2">
      <c r="A175" s="101" t="s">
        <v>31</v>
      </c>
      <c r="B175" s="112">
        <v>10319</v>
      </c>
      <c r="C175" s="113">
        <v>7157</v>
      </c>
      <c r="D175" s="111">
        <f>IFERROR(((B175/C175)-1)*100,IF(B175+C175&lt;&gt;0,100,0))</f>
        <v>44.180522565320658</v>
      </c>
      <c r="E175" s="113">
        <v>129163</v>
      </c>
      <c r="F175" s="113">
        <v>109877</v>
      </c>
      <c r="G175" s="111">
        <f>IFERROR(((E175/F175)-1)*100,IF(E175+F175&lt;&gt;0,100,0))</f>
        <v>17.552353995831705</v>
      </c>
    </row>
    <row r="176" spans="1:7" x14ac:dyDescent="0.2">
      <c r="A176" s="101" t="s">
        <v>32</v>
      </c>
      <c r="B176" s="112">
        <v>43350</v>
      </c>
      <c r="C176" s="113">
        <v>53263</v>
      </c>
      <c r="D176" s="111">
        <f t="shared" ref="D176:D178" si="5">IFERROR(((B176/C176)-1)*100,IF(B176+C176&lt;&gt;0,100,0))</f>
        <v>-18.611418808553783</v>
      </c>
      <c r="E176" s="113">
        <v>647340</v>
      </c>
      <c r="F176" s="113">
        <v>717569</v>
      </c>
      <c r="G176" s="111">
        <f>IFERROR(((E176/F176)-1)*100,IF(E176+F176&lt;&gt;0,100,0))</f>
        <v>-9.7870727414367096</v>
      </c>
    </row>
    <row r="177" spans="1:7" x14ac:dyDescent="0.2">
      <c r="A177" s="101" t="s">
        <v>92</v>
      </c>
      <c r="B177" s="112">
        <v>17783375</v>
      </c>
      <c r="C177" s="113">
        <v>21923764</v>
      </c>
      <c r="D177" s="111">
        <f t="shared" si="5"/>
        <v>-18.885393037436458</v>
      </c>
      <c r="E177" s="113">
        <v>278655797</v>
      </c>
      <c r="F177" s="113">
        <v>268055140</v>
      </c>
      <c r="G177" s="111">
        <f>IFERROR(((E177/F177)-1)*100,IF(E177+F177&lt;&gt;0,100,0))</f>
        <v>3.9546553742636714</v>
      </c>
    </row>
    <row r="178" spans="1:7" x14ac:dyDescent="0.2">
      <c r="A178" s="101" t="s">
        <v>93</v>
      </c>
      <c r="B178" s="112">
        <v>100604</v>
      </c>
      <c r="C178" s="113">
        <v>103449</v>
      </c>
      <c r="D178" s="111">
        <f t="shared" si="5"/>
        <v>-2.7501474156347627</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137</v>
      </c>
      <c r="C181" s="113">
        <v>328</v>
      </c>
      <c r="D181" s="111">
        <f t="shared" ref="D181:D184" si="6">IFERROR(((B181/C181)-1)*100,IF(B181+C181&lt;&gt;0,100,0))</f>
        <v>-58.231707317073166</v>
      </c>
      <c r="E181" s="113">
        <v>3633</v>
      </c>
      <c r="F181" s="113">
        <v>4958</v>
      </c>
      <c r="G181" s="111">
        <f t="shared" ref="G181" si="7">IFERROR(((E181/F181)-1)*100,IF(E181+F181&lt;&gt;0,100,0))</f>
        <v>-26.724485679709563</v>
      </c>
    </row>
    <row r="182" spans="1:7" x14ac:dyDescent="0.2">
      <c r="A182" s="101" t="s">
        <v>32</v>
      </c>
      <c r="B182" s="112">
        <v>1303</v>
      </c>
      <c r="C182" s="113">
        <v>27946</v>
      </c>
      <c r="D182" s="111">
        <f t="shared" si="6"/>
        <v>-95.337436484648961</v>
      </c>
      <c r="E182" s="113">
        <v>39855</v>
      </c>
      <c r="F182" s="113">
        <v>76600</v>
      </c>
      <c r="G182" s="111">
        <f t="shared" ref="G182" si="8">IFERROR(((E182/F182)-1)*100,IF(E182+F182&lt;&gt;0,100,0))</f>
        <v>-47.969973890339425</v>
      </c>
    </row>
    <row r="183" spans="1:7" x14ac:dyDescent="0.2">
      <c r="A183" s="101" t="s">
        <v>92</v>
      </c>
      <c r="B183" s="112">
        <v>13739</v>
      </c>
      <c r="C183" s="113">
        <v>658777</v>
      </c>
      <c r="D183" s="111">
        <f t="shared" si="6"/>
        <v>-97.914468780786208</v>
      </c>
      <c r="E183" s="113">
        <v>434583</v>
      </c>
      <c r="F183" s="113">
        <v>1699823</v>
      </c>
      <c r="G183" s="111">
        <f t="shared" ref="G183" si="9">IFERROR(((E183/F183)-1)*100,IF(E183+F183&lt;&gt;0,100,0))</f>
        <v>-74.433632207588673</v>
      </c>
    </row>
    <row r="184" spans="1:7" x14ac:dyDescent="0.2">
      <c r="A184" s="101" t="s">
        <v>93</v>
      </c>
      <c r="B184" s="112">
        <v>31095</v>
      </c>
      <c r="C184" s="113">
        <v>32464</v>
      </c>
      <c r="D184" s="111">
        <f t="shared" si="6"/>
        <v>-4.216978807294236</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2023-03-20T06:25:13Z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