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A09B80BE-BB2E-4A09-8ABF-7EB7A11F4484}" xr6:coauthVersionLast="47" xr6:coauthVersionMax="47" xr10:uidLastSave="{00000000-0000-0000-0000-000000000000}"/>
  <bookViews>
    <workbookView xWindow="480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<sst xmlns="http://schemas.openxmlformats.org/spreadsheetml/2006/main" count="270" uniqueCount="102">
  <si>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</si>
  <si>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</si>
  <si>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</si>
  <si>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</si>
  <si>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</si>
  <si>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</si>
  <si>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</si>
  <si>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</si>
  <si>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</si>
  <si>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</si>
  <si>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</si>
  <si>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</si>
  <si>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</si>
  <si>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</si>
  <si>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</si>
  <si>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</si>
  <si>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</si>
  <si>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</si>
  <si>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</si>
  <si>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</si>
  <si>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</si>
  <si>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</si>
  <si>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</si>
  <si>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</si>
  <si>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</si>
  <si>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</si>
  <si>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</si>
  <si>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</si>
  <si>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</si>
  <si>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</si>
  <si>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</si>
  <si>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</si>
  <si>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</si>
  <si>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</si>
  <si>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</si>
  <si>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</si>
  <si>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</si>
  <si>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</si>
  <si>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</si>
  <si>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</si>
  <si>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</si>
  <si>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</si>
  <si>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</si>
  <si>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</si>
  <si>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</si>
  <si>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</si>
  <si>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</si>
  <si>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</si>
  <si>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</si>
  <si>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</si>
  <si>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</si>
  <si>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</si>
  <si>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</si>
  <si>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</si>
  <si>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</si>
  <si>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</si>
  <si>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</si>
  <si>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</si>
  <si>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</si>
  <si>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</si>
  <si>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</si>
  <si>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</si>
  <si>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</si>
  <si>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</si>
  <si>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</si>
  <si>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</si>
  <si>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</si>
  <si>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</si>
  <si>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</si>
  <si>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</si>
  <si>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</si>
  <si>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</si>
  <si>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</si>
  <si>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</si>
  <si>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</si>
  <si>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</si>
  <si>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</si>
  <si>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</si>
  <si>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</si>
  <si>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</si>
  <si>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</si>
  <si>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</si>
  <si>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</si>
  <si>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</si>
  <si>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</si>
  <si>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</si>
  <si>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</si>
  <si>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</si>
  <si>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</si>
  <si>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</si>
  <si>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</si>
  <si>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</si>
  <si>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</si>
  <si>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</si>
  <si>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</si>
  <si>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</si>
  <si>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</si>
  <si>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</si>
  <si>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</si>
  <si>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4 August 2023</t>
  </si>
  <si>
    <t>04.08.2023</t>
  </si>
  <si>
    <t>05.08.2022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</si>
</sst>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1836910</v>
      </c>
      <c r="C11" s="67">
        <v>1534489</v>
      </c>
      <c r="D11" s="98">
        <f>IFERROR(((B11/C11)-1)*100,IF(B11+C11&lt;&gt;0,100,0))</f>
        <v>19.708254669795622</v>
      </c>
      <c r="E11" s="67">
        <v>47184841</v>
      </c>
      <c r="F11" s="67">
        <v>49700987</v>
      </c>
      <c r="G11" s="98">
        <f>IFERROR(((E11/F11)-1)*100,IF(E11+F11&lt;&gt;0,100,0))</f>
        <v>-5.0625674697365675</v>
      </c>
    </row>
    <row r="12" spans="1:7" s="16" customFormat="1" ht="12" x14ac:dyDescent="0.2">
      <c r="A12" s="64" t="s">
        <v>9</v>
      </c>
      <c r="B12" s="67">
        <v>1492189.3089999999</v>
      </c>
      <c r="C12" s="67">
        <v>1487263.6159999999</v>
      </c>
      <c r="D12" s="98">
        <f>IFERROR(((B12/C12)-1)*100,IF(B12+C12&lt;&gt;0,100,0))</f>
        <v>0.33119165607289336</v>
      </c>
      <c r="E12" s="67">
        <v>46352429.601999998</v>
      </c>
      <c r="F12" s="67">
        <v>49336840.818000004</v>
      </c>
      <c r="G12" s="98">
        <f>IFERROR(((E12/F12)-1)*100,IF(E12+F12&lt;&gt;0,100,0))</f>
        <v>-6.0490521211304937</v>
      </c>
    </row>
    <row r="13" spans="1:7" s="16" customFormat="1" ht="12" x14ac:dyDescent="0.2">
      <c r="A13" s="64" t="s">
        <v>10</v>
      </c>
      <c r="B13" s="67">
        <v>110600739.85531899</v>
      </c>
      <c r="C13" s="67">
        <v>104483209.97947501</v>
      </c>
      <c r="D13" s="98">
        <f>IFERROR(((B13/C13)-1)*100,IF(B13+C13&lt;&gt;0,100,0))</f>
        <v>5.8550363039628461</v>
      </c>
      <c r="E13" s="67">
        <v>3387484092.9938402</v>
      </c>
      <c r="F13" s="67">
        <v>3651091406.1472902</v>
      </c>
      <c r="G13" s="98">
        <f>IFERROR(((E13/F13)-1)*100,IF(E13+F13&lt;&gt;0,100,0))</f>
        <v>-7.2199592896967202</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392</v>
      </c>
      <c r="C16" s="67">
        <v>416</v>
      </c>
      <c r="D16" s="98">
        <f>IFERROR(((B16/C16)-1)*100,IF(B16+C16&lt;&gt;0,100,0))</f>
        <v>-5.7692307692307709</v>
      </c>
      <c r="E16" s="67">
        <v>11647</v>
      </c>
      <c r="F16" s="67">
        <v>12315</v>
      </c>
      <c r="G16" s="98">
        <f>IFERROR(((E16/F16)-1)*100,IF(E16+F16&lt;&gt;0,100,0))</f>
        <v>-5.4242793341453543</v>
      </c>
    </row>
    <row r="17" spans="1:7" s="16" customFormat="1" ht="12" x14ac:dyDescent="0.2">
      <c r="A17" s="64" t="s">
        <v>9</v>
      </c>
      <c r="B17" s="67">
        <v>201073.28700000001</v>
      </c>
      <c r="C17" s="67">
        <v>184699.894</v>
      </c>
      <c r="D17" s="98">
        <f>IFERROR(((B17/C17)-1)*100,IF(B17+C17&lt;&gt;0,100,0))</f>
        <v>8.8648632359258563</v>
      </c>
      <c r="E17" s="67">
        <v>5252189.5760000004</v>
      </c>
      <c r="F17" s="67">
        <v>5101712.8969999999</v>
      </c>
      <c r="G17" s="98">
        <f>IFERROR(((E17/F17)-1)*100,IF(E17+F17&lt;&gt;0,100,0))</f>
        <v>2.9495324813061607</v>
      </c>
    </row>
    <row r="18" spans="1:7" s="16" customFormat="1" ht="12" x14ac:dyDescent="0.2">
      <c r="A18" s="64" t="s">
        <v>10</v>
      </c>
      <c r="B18" s="67">
        <v>9528621.7947990391</v>
      </c>
      <c r="C18" s="67">
        <v>10286874.533330301</v>
      </c>
      <c r="D18" s="98">
        <f>IFERROR(((B18/C18)-1)*100,IF(B18+C18&lt;&gt;0,100,0))</f>
        <v>-7.3710701542481267</v>
      </c>
      <c r="E18" s="67">
        <v>298791342.05090201</v>
      </c>
      <c r="F18" s="67">
        <v>346112055.740031</v>
      </c>
      <c r="G18" s="98">
        <f>IFERROR(((E18/F18)-1)*100,IF(E18+F18&lt;&gt;0,100,0))</f>
        <v>-13.672078999950287</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15640874.019929999</v>
      </c>
      <c r="C24" s="66">
        <v>12973077.453369999</v>
      </c>
      <c r="D24" s="65">
        <f>B24-C24</f>
        <v>2667796.5665600002</v>
      </c>
      <c r="E24" s="67">
        <v>473395576.05821002</v>
      </c>
      <c r="F24" s="67">
        <v>587259999.25994003</v>
      </c>
      <c r="G24" s="65">
        <f>E24-F24</f>
        <v>-113864423.20173001</v>
      </c>
    </row>
    <row r="25" spans="1:7" s="16" customFormat="1" ht="12" x14ac:dyDescent="0.2">
      <c r="A25" s="68" t="s">
        <v>15</v>
      </c>
      <c r="B25" s="66">
        <v>17984030.66375</v>
      </c>
      <c r="C25" s="66">
        <v>17951411.993829999</v>
      </c>
      <c r="D25" s="65">
        <f>B25-C25</f>
        <v>32618.669920001179</v>
      </c>
      <c r="E25" s="67">
        <v>540670075.68434</v>
      </c>
      <c r="F25" s="67">
        <v>635157625.71071005</v>
      </c>
      <c r="G25" s="65">
        <f>E25-F25</f>
        <v>-94487550.026370049</v>
      </c>
    </row>
    <row r="26" spans="1:7" s="28" customFormat="1" ht="12" x14ac:dyDescent="0.2">
      <c r="A26" s="69" t="s">
        <v>16</v>
      </c>
      <c r="B26" s="70">
        <f>B24-B25</f>
        <v>-2343156.6438200008</v>
      </c>
      <c r="C26" s="70">
        <f>C24-C25</f>
        <v>-4978334.5404599998</v>
      </c>
      <c r="D26" s="70"/>
      <c r="E26" s="70">
        <f>E24-E25</f>
        <v>-67274499.626129985</v>
      </c>
      <c r="F26" s="70">
        <f>F24-F25</f>
        <v>-47897626.45077002</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76960.609911039995</v>
      </c>
      <c r="C33" s="132">
        <v>69519.269640390004</v>
      </c>
      <c r="D33" s="98">
        <f t="shared" ref="D33:D42" si="0">IFERROR(((B33/C33)-1)*100,IF(B33+C33&lt;&gt;0,100,0))</f>
        <v>10.703996617258248</v>
      </c>
      <c r="E33" s="64"/>
      <c r="F33" s="132">
        <v>79212.41</v>
      </c>
      <c r="G33" s="132">
        <v>75634</v>
      </c>
    </row>
    <row r="34" spans="1:7" s="16" customFormat="1" ht="12" x14ac:dyDescent="0.2">
      <c r="A34" s="64" t="s">
        <v>23</v>
      </c>
      <c r="B34" s="132">
        <v>77264.373355200005</v>
      </c>
      <c r="C34" s="132">
        <v>76360.44671479</v>
      </c>
      <c r="D34" s="98">
        <f t="shared" si="0"/>
        <v>1.1837629025223118</v>
      </c>
      <c r="E34" s="64"/>
      <c r="F34" s="132">
        <v>78755.67</v>
      </c>
      <c r="G34" s="132">
        <v>75630.399999999994</v>
      </c>
    </row>
    <row r="35" spans="1:7" s="16" customFormat="1" ht="12" x14ac:dyDescent="0.2">
      <c r="A35" s="64" t="s">
        <v>24</v>
      </c>
      <c r="B35" s="132">
        <v>68380.271438270007</v>
      </c>
      <c r="C35" s="132">
        <v>67500.274853929994</v>
      </c>
      <c r="D35" s="98">
        <f t="shared" si="0"/>
        <v>1.3036933349446667</v>
      </c>
      <c r="E35" s="64"/>
      <c r="F35" s="132">
        <v>68989.929999999993</v>
      </c>
      <c r="G35" s="132">
        <v>67522.23</v>
      </c>
    </row>
    <row r="36" spans="1:7" s="16" customFormat="1" ht="12" x14ac:dyDescent="0.2">
      <c r="A36" s="64" t="s">
        <v>25</v>
      </c>
      <c r="B36" s="132">
        <v>71603.8633998</v>
      </c>
      <c r="C36" s="132">
        <v>63114.009128810001</v>
      </c>
      <c r="D36" s="98">
        <f t="shared" si="0"/>
        <v>13.451616191364057</v>
      </c>
      <c r="E36" s="64"/>
      <c r="F36" s="132">
        <v>73899.990000000005</v>
      </c>
      <c r="G36" s="132">
        <v>70336</v>
      </c>
    </row>
    <row r="37" spans="1:7" s="16" customFormat="1" ht="12" x14ac:dyDescent="0.2">
      <c r="A37" s="64" t="s">
        <v>79</v>
      </c>
      <c r="B37" s="132">
        <v>60424.19602032</v>
      </c>
      <c r="C37" s="132">
        <v>64041.670761009998</v>
      </c>
      <c r="D37" s="98">
        <f t="shared" si="0"/>
        <v>-5.6486264297970212</v>
      </c>
      <c r="E37" s="64"/>
      <c r="F37" s="132">
        <v>64511.77</v>
      </c>
      <c r="G37" s="132">
        <v>59678.98</v>
      </c>
    </row>
    <row r="38" spans="1:7" s="16" customFormat="1" ht="12" x14ac:dyDescent="0.2">
      <c r="A38" s="64" t="s">
        <v>26</v>
      </c>
      <c r="B38" s="132">
        <v>107079.07097288</v>
      </c>
      <c r="C38" s="132">
        <v>84927.836127820003</v>
      </c>
      <c r="D38" s="98">
        <f t="shared" si="0"/>
        <v>26.082419916741362</v>
      </c>
      <c r="E38" s="64"/>
      <c r="F38" s="132">
        <v>109814.68</v>
      </c>
      <c r="G38" s="132">
        <v>106024.4</v>
      </c>
    </row>
    <row r="39" spans="1:7" s="16" customFormat="1" ht="12" x14ac:dyDescent="0.2">
      <c r="A39" s="64" t="s">
        <v>27</v>
      </c>
      <c r="B39" s="132">
        <v>17226.47056473</v>
      </c>
      <c r="C39" s="132">
        <v>15675.099034049999</v>
      </c>
      <c r="D39" s="98">
        <f t="shared" si="0"/>
        <v>9.8970445246314256</v>
      </c>
      <c r="E39" s="64"/>
      <c r="F39" s="132">
        <v>17421.47</v>
      </c>
      <c r="G39" s="132">
        <v>16568.45</v>
      </c>
    </row>
    <row r="40" spans="1:7" s="16" customFormat="1" ht="12" x14ac:dyDescent="0.2">
      <c r="A40" s="64" t="s">
        <v>28</v>
      </c>
      <c r="B40" s="132">
        <v>106199.25017172001</v>
      </c>
      <c r="C40" s="132">
        <v>86690.469661309995</v>
      </c>
      <c r="D40" s="98">
        <f t="shared" si="0"/>
        <v>22.503950649510429</v>
      </c>
      <c r="E40" s="64"/>
      <c r="F40" s="132">
        <v>108301.21</v>
      </c>
      <c r="G40" s="132">
        <v>103992.27</v>
      </c>
    </row>
    <row r="41" spans="1:7" s="16" customFormat="1" ht="12" x14ac:dyDescent="0.2">
      <c r="A41" s="64" t="s">
        <v>29</v>
      </c>
      <c r="B41" s="72"/>
      <c r="C41" s="72"/>
      <c r="D41" s="98">
        <f t="shared" si="0"/>
        <v>0</v>
      </c>
      <c r="E41" s="64"/>
      <c r="F41" s="72"/>
      <c r="G41" s="72"/>
    </row>
    <row r="42" spans="1:7" s="16" customFormat="1" ht="12" x14ac:dyDescent="0.2">
      <c r="A42" s="64" t="s">
        <v>78</v>
      </c>
      <c r="B42" s="132">
        <v>790.22616465999999</v>
      </c>
      <c r="C42" s="132">
        <v>1258.8460351700001</v>
      </c>
      <c r="D42" s="98">
        <f t="shared" si="0"/>
        <v>-37.226146599152266</v>
      </c>
      <c r="E42" s="64"/>
      <c r="F42" s="132">
        <v>816.75</v>
      </c>
      <c r="G42" s="132">
        <v>775.97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21598.4934444604</v>
      </c>
      <c r="D48" s="72"/>
      <c r="E48" s="133">
        <v>20044.637260383199</v>
      </c>
      <c r="F48" s="72"/>
      <c r="G48" s="98">
        <f>IFERROR(((C48/E48)-1)*100,IF(C48+E48&lt;&gt;0,100,0))</f>
        <v>7.7519795638721245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3624</v>
      </c>
      <c r="D54" s="75"/>
      <c r="E54" s="134">
        <v>1243510</v>
      </c>
      <c r="F54" s="134">
        <v>113980837.3</v>
      </c>
      <c r="G54" s="134">
        <v>7931924.8799999999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6935</v>
      </c>
      <c r="C68" s="66">
        <v>7842</v>
      </c>
      <c r="D68" s="98">
        <f>IFERROR(((B68/C68)-1)*100,IF(B68+C68&lt;&gt;0,100,0))</f>
        <v>-11.56592705942362</v>
      </c>
      <c r="E68" s="66">
        <v>205285</v>
      </c>
      <c r="F68" s="66">
        <v>206859</v>
      </c>
      <c r="G68" s="98">
        <f>IFERROR(((E68/F68)-1)*100,IF(E68+F68&lt;&gt;0,100,0))</f>
        <v>-0.76090477088258668</v>
      </c>
    </row>
    <row r="69" spans="1:7" s="16" customFormat="1" ht="12" x14ac:dyDescent="0.2">
      <c r="A69" s="79" t="s">
        <v>54</v>
      </c>
      <c r="B69" s="67">
        <v>274500533.82700002</v>
      </c>
      <c r="C69" s="66">
        <v>311583762.20899999</v>
      </c>
      <c r="D69" s="98">
        <f>IFERROR(((B69/C69)-1)*100,IF(B69+C69&lt;&gt;0,100,0))</f>
        <v>-11.901527897055741</v>
      </c>
      <c r="E69" s="66">
        <v>7499696980.0769997</v>
      </c>
      <c r="F69" s="66">
        <v>6246385494.0380001</v>
      </c>
      <c r="G69" s="98">
        <f>IFERROR(((E69/F69)-1)*100,IF(E69+F69&lt;&gt;0,100,0))</f>
        <v>20.064587548034773</v>
      </c>
    </row>
    <row r="70" spans="1:7" s="62" customFormat="1" ht="12" x14ac:dyDescent="0.2">
      <c r="A70" s="79" t="s">
        <v>55</v>
      </c>
      <c r="B70" s="67">
        <v>239321805.51464999</v>
      </c>
      <c r="C70" s="66">
        <v>280670933.80168998</v>
      </c>
      <c r="D70" s="98">
        <f>IFERROR(((B70/C70)-1)*100,IF(B70+C70&lt;&gt;0,100,0))</f>
        <v>-14.732244528126138</v>
      </c>
      <c r="E70" s="66">
        <v>6773936836.0823603</v>
      </c>
      <c r="F70" s="66">
        <v>5989698244.3626003</v>
      </c>
      <c r="G70" s="98">
        <f>IFERROR(((E70/F70)-1)*100,IF(E70+F70&lt;&gt;0,100,0))</f>
        <v>13.093123555228715</v>
      </c>
    </row>
    <row r="71" spans="1:7" s="16" customFormat="1" ht="12" x14ac:dyDescent="0.2">
      <c r="A71" s="79" t="s">
        <v>94</v>
      </c>
      <c r="B71" s="98">
        <f>IFERROR(B69/B68/1000,)</f>
        <v>39.58190826633021</v>
      </c>
      <c r="C71" s="98">
        <f>IFERROR(C69/C68/1000,)</f>
        <v>39.732690921831164</v>
      </c>
      <c r="D71" s="98">
        <f>IFERROR(((B71/C71)-1)*100,IF(B71+C71&lt;&gt;0,100,0))</f>
        <v>-0.37949268474566367</v>
      </c>
      <c r="E71" s="98">
        <f>IFERROR(E69/E68/1000,)</f>
        <v>36.533097791251187</v>
      </c>
      <c r="F71" s="98">
        <f>IFERROR(F69/F68/1000,)</f>
        <v>30.196343857593821</v>
      </c>
      <c r="G71" s="98">
        <f>IFERROR(((E71/F71)-1)*100,IF(E71+F71&lt;&gt;0,100,0))</f>
        <v>20.985169474627607</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2834</v>
      </c>
      <c r="C74" s="66">
        <v>3147</v>
      </c>
      <c r="D74" s="98">
        <f>IFERROR(((B74/C74)-1)*100,IF(B74+C74&lt;&gt;0,100,0))</f>
        <v>-9.9459802986971759</v>
      </c>
      <c r="E74" s="66">
        <v>86300</v>
      </c>
      <c r="F74" s="66">
        <v>85498</v>
      </c>
      <c r="G74" s="98">
        <f>IFERROR(((E74/F74)-1)*100,IF(E74+F74&lt;&gt;0,100,0))</f>
        <v>0.9380336382137644</v>
      </c>
    </row>
    <row r="75" spans="1:7" s="16" customFormat="1" ht="12" x14ac:dyDescent="0.2">
      <c r="A75" s="79" t="s">
        <v>54</v>
      </c>
      <c r="B75" s="67">
        <v>742197817.00699997</v>
      </c>
      <c r="C75" s="66">
        <v>630107460.45599997</v>
      </c>
      <c r="D75" s="98">
        <f>IFERROR(((B75/C75)-1)*100,IF(B75+C75&lt;&gt;0,100,0))</f>
        <v>17.78908576481253</v>
      </c>
      <c r="E75" s="66">
        <v>18782899623.026001</v>
      </c>
      <c r="F75" s="66">
        <v>16384183236.966999</v>
      </c>
      <c r="G75" s="98">
        <f>IFERROR(((E75/F75)-1)*100,IF(E75+F75&lt;&gt;0,100,0))</f>
        <v>14.640439205091837</v>
      </c>
    </row>
    <row r="76" spans="1:7" s="16" customFormat="1" ht="12" x14ac:dyDescent="0.2">
      <c r="A76" s="79" t="s">
        <v>55</v>
      </c>
      <c r="B76" s="67">
        <v>666667344.55184996</v>
      </c>
      <c r="C76" s="66">
        <v>578837525.39970005</v>
      </c>
      <c r="D76" s="98">
        <f>IFERROR(((B76/C76)-1)*100,IF(B76+C76&lt;&gt;0,100,0))</f>
        <v>15.173483974022162</v>
      </c>
      <c r="E76" s="66">
        <v>17183159153.681599</v>
      </c>
      <c r="F76" s="66">
        <v>15406431419.893801</v>
      </c>
      <c r="G76" s="98">
        <f>IFERROR(((E76/F76)-1)*100,IF(E76+F76&lt;&gt;0,100,0))</f>
        <v>11.532376871476991</v>
      </c>
    </row>
    <row r="77" spans="1:7" s="16" customFormat="1" ht="12" x14ac:dyDescent="0.2">
      <c r="A77" s="79" t="s">
        <v>94</v>
      </c>
      <c r="B77" s="98">
        <f>IFERROR(B75/B74/1000,)</f>
        <v>261.8905494026111</v>
      </c>
      <c r="C77" s="98">
        <f>IFERROR(C75/C74/1000,)</f>
        <v>200.22480472068636</v>
      </c>
      <c r="D77" s="98">
        <f>IFERROR(((B77/C77)-1)*100,IF(B77+C77&lt;&gt;0,100,0))</f>
        <v>30.798254376099131</v>
      </c>
      <c r="E77" s="98">
        <f>IFERROR(E75/E74/1000,)</f>
        <v>217.64657732359211</v>
      </c>
      <c r="F77" s="98">
        <f>IFERROR(F75/F74/1000,)</f>
        <v>191.63235674480103</v>
      </c>
      <c r="G77" s="98">
        <f>IFERROR(((E77/F77)-1)*100,IF(E77+F77&lt;&gt;0,100,0))</f>
        <v>13.575066873197471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215</v>
      </c>
      <c r="C80" s="66">
        <v>251</v>
      </c>
      <c r="D80" s="98">
        <f>IFERROR(((B80/C80)-1)*100,IF(B80+C80&lt;&gt;0,100,0))</f>
        <v>-14.342629482071711</v>
      </c>
      <c r="E80" s="66">
        <v>6147</v>
      </c>
      <c r="F80" s="66">
        <v>6187</v>
      </c>
      <c r="G80" s="98">
        <f>IFERROR(((E80/F80)-1)*100,IF(E80+F80&lt;&gt;0,100,0))</f>
        <v>-0.64651689025375658</v>
      </c>
    </row>
    <row r="81" spans="1:7" s="16" customFormat="1" ht="12" x14ac:dyDescent="0.2">
      <c r="A81" s="79" t="s">
        <v>54</v>
      </c>
      <c r="B81" s="67">
        <v>29184259.886999998</v>
      </c>
      <c r="C81" s="66">
        <v>19362986.182</v>
      </c>
      <c r="D81" s="98">
        <f>IFERROR(((B81/C81)-1)*100,IF(B81+C81&lt;&gt;0,100,0))</f>
        <v>50.721895954922182</v>
      </c>
      <c r="E81" s="66">
        <v>711963961.01499999</v>
      </c>
      <c r="F81" s="66">
        <v>713737930.63600004</v>
      </c>
      <c r="G81" s="98">
        <f>IFERROR(((E81/F81)-1)*100,IF(E81+F81&lt;&gt;0,100,0))</f>
        <v>-0.24854635642235223</v>
      </c>
    </row>
    <row r="82" spans="1:7" s="16" customFormat="1" ht="12" x14ac:dyDescent="0.2">
      <c r="A82" s="79" t="s">
        <v>55</v>
      </c>
      <c r="B82" s="67">
        <v>2490423.76362012</v>
      </c>
      <c r="C82" s="66">
        <v>2807963.7309797402</v>
      </c>
      <c r="D82" s="98">
        <f>IFERROR(((B82/C82)-1)*100,IF(B82+C82&lt;&gt;0,100,0))</f>
        <v>-11.308549460816064</v>
      </c>
      <c r="E82" s="66">
        <v>192540817.593824</v>
      </c>
      <c r="F82" s="66">
        <v>289616154.97971499</v>
      </c>
      <c r="G82" s="98">
        <f>IFERROR(((E82/F82)-1)*100,IF(E82+F82&lt;&gt;0,100,0))</f>
        <v>-33.518619633870308</v>
      </c>
    </row>
    <row r="83" spans="1:7" s="32" customFormat="1" x14ac:dyDescent="0.2">
      <c r="A83" s="79" t="s">
        <v>94</v>
      </c>
      <c r="B83" s="98">
        <f>IFERROR(B81/B80/1000,)</f>
        <v>135.74074366046511</v>
      </c>
      <c r="C83" s="98">
        <f>IFERROR(C81/C80/1000,)</f>
        <v>77.143371243027886</v>
      </c>
      <c r="D83" s="98">
        <f>IFERROR(((B83/C83)-1)*100,IF(B83+C83&lt;&gt;0,100,0))</f>
        <v>75.959050626444039</v>
      </c>
      <c r="E83" s="98">
        <f>IFERROR(E81/E80/1000,)</f>
        <v>115.82299674882056</v>
      </c>
      <c r="F83" s="98">
        <f>IFERROR(F81/F80/1000,)</f>
        <v>115.36090684273476</v>
      </c>
      <c r="G83" s="98">
        <f>IFERROR(((E83/F83)-1)*100,IF(E83+F83&lt;&gt;0,100,0))</f>
        <v>0.40056022333088137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9984</v>
      </c>
      <c r="C86" s="64">
        <f>C68+C74+C80</f>
        <v>11240</v>
      </c>
      <c r="D86" s="98">
        <f>IFERROR(((B86/C86)-1)*100,IF(B86+C86&lt;&gt;0,100,0))</f>
        <v>-11.174377224199283</v>
      </c>
      <c r="E86" s="64">
        <f>E68+E74+E80</f>
        <v>297732</v>
      </c>
      <c r="F86" s="64">
        <f>F68+F74+F80</f>
        <v>298544</v>
      </c>
      <c r="G86" s="98">
        <f>IFERROR(((E86/F86)-1)*100,IF(E86+F86&lt;&gt;0,100,0))</f>
        <v>-0.2719867088268435</v>
      </c>
    </row>
    <row r="87" spans="1:7" s="62" customFormat="1" ht="12" x14ac:dyDescent="0.2">
      <c r="A87" s="79" t="s">
        <v>54</v>
      </c>
      <c r="B87" s="64">
        <f t="shared" ref="B87:C87" si="1">B69+B75+B81</f>
        <v>1045882610.721</v>
      </c>
      <c r="C87" s="64">
        <f t="shared" si="1"/>
        <v>961054208.847</v>
      </c>
      <c r="D87" s="98">
        <f>IFERROR(((B87/C87)-1)*100,IF(B87+C87&lt;&gt;0,100,0))</f>
        <v>8.826599071427065</v>
      </c>
      <c r="E87" s="64">
        <f t="shared" ref="E87:F87" si="2">E69+E75+E81</f>
        <v>26994560564.118</v>
      </c>
      <c r="F87" s="64">
        <f t="shared" si="2"/>
        <v>23344306661.640999</v>
      </c>
      <c r="G87" s="98">
        <f>IFERROR(((E87/F87)-1)*100,IF(E87+F87&lt;&gt;0,100,0))</f>
        <v>15.636591634032303</v>
      </c>
    </row>
    <row r="88" spans="1:7" s="62" customFormat="1" ht="12" x14ac:dyDescent="0.2">
      <c r="A88" s="79" t="s">
        <v>55</v>
      </c>
      <c r="B88" s="64">
        <f t="shared" ref="B88:C88" si="3">B70+B76+B82</f>
        <v>908479573.83012009</v>
      </c>
      <c r="C88" s="64">
        <f t="shared" si="3"/>
        <v>862316422.93236971</v>
      </c>
      <c r="D88" s="98">
        <f>IFERROR(((B88/C88)-1)*100,IF(B88+C88&lt;&gt;0,100,0))</f>
        <v>5.3533888106606087</v>
      </c>
      <c r="E88" s="64">
        <f t="shared" ref="E88:F88" si="4">E70+E76+E82</f>
        <v>24149636807.35778</v>
      </c>
      <c r="F88" s="64">
        <f t="shared" si="4"/>
        <v>21685745819.236115</v>
      </c>
      <c r="G88" s="98">
        <f>IFERROR(((E88/F88)-1)*100,IF(E88+F88&lt;&gt;0,100,0))</f>
        <v>11.361799629395719</v>
      </c>
    </row>
    <row r="89" spans="1:7" s="63" customFormat="1" x14ac:dyDescent="0.2">
      <c r="A89" s="79" t="s">
        <v>95</v>
      </c>
      <c r="B89" s="98">
        <f>IFERROR((B75/B87)*100,IF(B75+B87&lt;&gt;0,100,0))</f>
        <v>70.963778286298421</v>
      </c>
      <c r="C89" s="98">
        <f>IFERROR((C75/C87)*100,IF(C75+C87&lt;&gt;0,100,0))</f>
        <v>65.564195511089338</v>
      </c>
      <c r="D89" s="98">
        <f>IFERROR(((B89/C89)-1)*100,IF(B89+C89&lt;&gt;0,100,0))</f>
        <v>8.2355662768649687</v>
      </c>
      <c r="E89" s="98">
        <f>IFERROR((E75/E87)*100,IF(E75+E87&lt;&gt;0,100,0))</f>
        <v>69.580312590799537</v>
      </c>
      <c r="F89" s="98">
        <f>IFERROR((F75/F87)*100,IF(F75+F87&lt;&gt;0,100,0))</f>
        <v>70.184921207744551</v>
      </c>
      <c r="G89" s="98">
        <f>IFERROR(((E89/F89)-1)*100,IF(E89+F89&lt;&gt;0,100,0))</f>
        <v>-0.86145087369322582</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133782847.427</v>
      </c>
      <c r="C97" s="135">
        <v>92715714.149000004</v>
      </c>
      <c r="D97" s="65">
        <f>B97-C97</f>
        <v>41067133.277999997</v>
      </c>
      <c r="E97" s="135">
        <v>3602575200.8010001</v>
      </c>
      <c r="F97" s="135">
        <v>2084142836.9579999</v>
      </c>
      <c r="G97" s="80">
        <f>E97-F97</f>
        <v>1518432363.8430002</v>
      </c>
    </row>
    <row r="98" spans="1:7" s="62" customFormat="1" ht="13.5" x14ac:dyDescent="0.2">
      <c r="A98" s="114" t="s">
        <v>88</v>
      </c>
      <c r="B98" s="66">
        <v>129552948.81299999</v>
      </c>
      <c r="C98" s="135">
        <v>86554951.929000005</v>
      </c>
      <c r="D98" s="65">
        <f>B98-C98</f>
        <v>42997996.883999988</v>
      </c>
      <c r="E98" s="135">
        <v>3575144851.8720002</v>
      </c>
      <c r="F98" s="135">
        <v>2063149157.1170001</v>
      </c>
      <c r="G98" s="80">
        <f>E98-F98</f>
        <v>1511995694.7550001</v>
      </c>
    </row>
    <row r="99" spans="1:7" s="62" customFormat="1" ht="12" x14ac:dyDescent="0.2">
      <c r="A99" s="115" t="s">
        <v>16</v>
      </c>
      <c r="B99" s="65">
        <f>B97-B98</f>
        <v>4229898.6140000075</v>
      </c>
      <c r="C99" s="65">
        <f>C97-C98</f>
        <v>6160762.2199999988</v>
      </c>
      <c r="D99" s="82"/>
      <c r="E99" s="65">
        <f>E97-E98</f>
        <v>27430348.928999901</v>
      </c>
      <c r="F99" s="82">
        <f>F97-F98</f>
        <v>20993679.840999842</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27914793.120999999</v>
      </c>
      <c r="C102" s="135">
        <v>31026592.714000002</v>
      </c>
      <c r="D102" s="65">
        <f>B102-C102</f>
        <v>-3111799.5930000022</v>
      </c>
      <c r="E102" s="135">
        <v>964784648.66700006</v>
      </c>
      <c r="F102" s="135">
        <v>718912725.03600001</v>
      </c>
      <c r="G102" s="80">
        <f>E102-F102</f>
        <v>245871923.63100004</v>
      </c>
    </row>
    <row r="103" spans="1:7" s="16" customFormat="1" ht="13.5" x14ac:dyDescent="0.2">
      <c r="A103" s="79" t="s">
        <v>88</v>
      </c>
      <c r="B103" s="66">
        <v>32479760.787999999</v>
      </c>
      <c r="C103" s="135">
        <v>31740547.611000001</v>
      </c>
      <c r="D103" s="65">
        <f>B103-C103</f>
        <v>739213.17699999735</v>
      </c>
      <c r="E103" s="135">
        <v>1084937859.4690001</v>
      </c>
      <c r="F103" s="135">
        <v>826883976.87300003</v>
      </c>
      <c r="G103" s="80">
        <f>E103-F103</f>
        <v>258053882.59600008</v>
      </c>
    </row>
    <row r="104" spans="1:7" s="28" customFormat="1" ht="12" x14ac:dyDescent="0.2">
      <c r="A104" s="81" t="s">
        <v>16</v>
      </c>
      <c r="B104" s="65">
        <f>B102-B103</f>
        <v>-4564967.6669999994</v>
      </c>
      <c r="C104" s="65">
        <f>C102-C103</f>
        <v>-713954.89699999988</v>
      </c>
      <c r="D104" s="82"/>
      <c r="E104" s="65">
        <f>E102-E103</f>
        <v>-120153210.80200005</v>
      </c>
      <c r="F104" s="82">
        <f>F102-F103</f>
        <v>-107971251.83700001</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888.36194434507502</v>
      </c>
      <c r="C111" s="137">
        <v>833.36352090686398</v>
      </c>
      <c r="D111" s="98">
        <f>IFERROR(((B111/C111)-1)*100,IF(B111+C111&lt;&gt;0,100,0))</f>
        <v>6.5995717425166189</v>
      </c>
      <c r="E111" s="84"/>
      <c r="F111" s="136">
        <v>893.30578332594598</v>
      </c>
      <c r="G111" s="136">
        <v>880.74061016096903</v>
      </c>
    </row>
    <row r="112" spans="1:7" s="16" customFormat="1" ht="12" x14ac:dyDescent="0.2">
      <c r="A112" s="79" t="s">
        <v>50</v>
      </c>
      <c r="B112" s="136">
        <v>875.66837660192198</v>
      </c>
      <c r="C112" s="137">
        <v>821.69449490338695</v>
      </c>
      <c r="D112" s="98">
        <f>IFERROR(((B112/C112)-1)*100,IF(B112+C112&lt;&gt;0,100,0))</f>
        <v>6.568606949822775</v>
      </c>
      <c r="E112" s="84"/>
      <c r="F112" s="136">
        <v>880.51463724138</v>
      </c>
      <c r="G112" s="136">
        <v>868.11258559642499</v>
      </c>
    </row>
    <row r="113" spans="1:7" s="16" customFormat="1" ht="12" x14ac:dyDescent="0.2">
      <c r="A113" s="79" t="s">
        <v>51</v>
      </c>
      <c r="B113" s="136">
        <v>953.03623492491397</v>
      </c>
      <c r="C113" s="137">
        <v>890.82141474821003</v>
      </c>
      <c r="D113" s="98">
        <f>IFERROR(((B113/C113)-1)*100,IF(B113+C113&lt;&gt;0,100,0))</f>
        <v>6.9839834501833176</v>
      </c>
      <c r="E113" s="84"/>
      <c r="F113" s="136">
        <v>958.71749360570902</v>
      </c>
      <c r="G113" s="136">
        <v>945.46141644622696</v>
      </c>
    </row>
    <row r="114" spans="1:7" s="28" customFormat="1" ht="12" x14ac:dyDescent="0.2">
      <c r="A114" s="81" t="s">
        <v>52</v>
      </c>
      <c r="B114" s="85"/>
      <c r="C114" s="84"/>
      <c r="D114" s="86"/>
      <c r="E114" s="84"/>
      <c r="F114" s="71"/>
      <c r="G114" s="71"/>
    </row>
    <row r="115" spans="1:7" s="16" customFormat="1" ht="12" x14ac:dyDescent="0.2">
      <c r="A115" s="79" t="s">
        <v>56</v>
      </c>
      <c r="B115" s="136">
        <v>677.35182857458699</v>
      </c>
      <c r="C115" s="137">
        <v>624.72067678225199</v>
      </c>
      <c r="D115" s="98">
        <f>IFERROR(((B115/C115)-1)*100,IF(B115+C115&lt;&gt;0,100,0))</f>
        <v>8.424749451774538</v>
      </c>
      <c r="E115" s="84"/>
      <c r="F115" s="136">
        <v>677.88791245337598</v>
      </c>
      <c r="G115" s="136">
        <v>675.05743692756005</v>
      </c>
    </row>
    <row r="116" spans="1:7" s="16" customFormat="1" ht="12" x14ac:dyDescent="0.2">
      <c r="A116" s="79" t="s">
        <v>57</v>
      </c>
      <c r="B116" s="136">
        <v>889.87569245212205</v>
      </c>
      <c r="C116" s="137">
        <v>816.52444175153903</v>
      </c>
      <c r="D116" s="98">
        <f>IFERROR(((B116/C116)-1)*100,IF(B116+C116&lt;&gt;0,100,0))</f>
        <v>8.9833502770886078</v>
      </c>
      <c r="E116" s="84"/>
      <c r="F116" s="136">
        <v>891.77509315616601</v>
      </c>
      <c r="G116" s="136">
        <v>884.61055099377597</v>
      </c>
    </row>
    <row r="117" spans="1:7" s="16" customFormat="1" ht="12" x14ac:dyDescent="0.2">
      <c r="A117" s="79" t="s">
        <v>59</v>
      </c>
      <c r="B117" s="136">
        <v>1019.26806122473</v>
      </c>
      <c r="C117" s="137">
        <v>942.86958137315196</v>
      </c>
      <c r="D117" s="98">
        <f>IFERROR(((B117/C117)-1)*100,IF(B117+C117&lt;&gt;0,100,0))</f>
        <v>8.102762180567403</v>
      </c>
      <c r="E117" s="84"/>
      <c r="F117" s="136">
        <v>1023.88310989231</v>
      </c>
      <c r="G117" s="136">
        <v>1010.35267110554</v>
      </c>
    </row>
    <row r="118" spans="1:7" s="16" customFormat="1" ht="12" x14ac:dyDescent="0.2">
      <c r="A118" s="79" t="s">
        <v>58</v>
      </c>
      <c r="B118" s="136">
        <v>932.25675071088995</v>
      </c>
      <c r="C118" s="137">
        <v>896.51335981594798</v>
      </c>
      <c r="D118" s="98">
        <f>IFERROR(((B118/C118)-1)*100,IF(B118+C118&lt;&gt;0,100,0))</f>
        <v>3.986933435356721</v>
      </c>
      <c r="E118" s="84"/>
      <c r="F118" s="136">
        <v>940.82947680907898</v>
      </c>
      <c r="G118" s="136">
        <v>922.23936012600302</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8</v>
      </c>
      <c r="G126" s="98">
        <f>IFERROR(((E126/F126)-1)*100,IF(E126+F126&lt;&gt;0,100,0))</f>
        <v>-25</v>
      </c>
    </row>
    <row r="127" spans="1:7" s="16" customFormat="1" ht="12" x14ac:dyDescent="0.2">
      <c r="A127" s="79" t="s">
        <v>72</v>
      </c>
      <c r="B127" s="67">
        <v>755</v>
      </c>
      <c r="C127" s="66">
        <v>1042</v>
      </c>
      <c r="D127" s="98">
        <f>IFERROR(((B127/C127)-1)*100,IF(B127+C127&lt;&gt;0,100,0))</f>
        <v>-27.543186180422264</v>
      </c>
      <c r="E127" s="66">
        <v>11290</v>
      </c>
      <c r="F127" s="66">
        <v>9926</v>
      </c>
      <c r="G127" s="98">
        <f>IFERROR(((E127/F127)-1)*100,IF(E127+F127&lt;&gt;0,100,0))</f>
        <v>13.74168849486197</v>
      </c>
    </row>
    <row r="128" spans="1:7" s="16" customFormat="1" ht="12" x14ac:dyDescent="0.2">
      <c r="A128" s="79" t="s">
        <v>74</v>
      </c>
      <c r="B128" s="67">
        <v>4</v>
      </c>
      <c r="C128" s="66">
        <v>5</v>
      </c>
      <c r="D128" s="98">
        <f>IFERROR(((B128/C128)-1)*100,IF(B128+C128&lt;&gt;0,100,0))</f>
        <v>-19.999999999999996</v>
      </c>
      <c r="E128" s="66">
        <v>245</v>
      </c>
      <c r="F128" s="66">
        <v>260</v>
      </c>
      <c r="G128" s="98">
        <f>IFERROR(((E128/F128)-1)*100,IF(E128+F128&lt;&gt;0,100,0))</f>
        <v>-5.7692307692307709</v>
      </c>
    </row>
    <row r="129" spans="1:7" s="28" customFormat="1" ht="12" x14ac:dyDescent="0.2">
      <c r="A129" s="81" t="s">
        <v>34</v>
      </c>
      <c r="B129" s="82">
        <f>SUM(B126:B128)</f>
        <v>759</v>
      </c>
      <c r="C129" s="82">
        <f>SUM(C126:C128)</f>
        <v>1047</v>
      </c>
      <c r="D129" s="98">
        <f>IFERROR(((B129/C129)-1)*100,IF(B129+C129&lt;&gt;0,100,0))</f>
        <v>-27.507163323782237</v>
      </c>
      <c r="E129" s="82">
        <f>SUM(E126:E128)</f>
        <v>11541</v>
      </c>
      <c r="F129" s="82">
        <f>SUM(F126:F128)</f>
        <v>10194</v>
      </c>
      <c r="G129" s="98">
        <f>IFERROR(((E129/F129)-1)*100,IF(E129+F129&lt;&gt;0,100,0))</f>
        <v>13.213655091230137</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17</v>
      </c>
      <c r="C132" s="66">
        <v>54</v>
      </c>
      <c r="D132" s="98">
        <f>IFERROR(((B132/C132)-1)*100,IF(B132+C132&lt;&gt;0,100,0))</f>
        <v>-68.518518518518505</v>
      </c>
      <c r="E132" s="66">
        <v>678</v>
      </c>
      <c r="F132" s="66">
        <v>703</v>
      </c>
      <c r="G132" s="98">
        <f>IFERROR(((E132/F132)-1)*100,IF(E132+F132&lt;&gt;0,100,0))</f>
        <v>-3.5561877667140807</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17</v>
      </c>
      <c r="C134" s="82">
        <f>SUM(C132:C133)</f>
        <v>54</v>
      </c>
      <c r="D134" s="98">
        <f>IFERROR(((B134/C134)-1)*100,IF(B134+C134&lt;&gt;0,100,0))</f>
        <v>-68.518518518518505</v>
      </c>
      <c r="E134" s="82">
        <f>SUM(E132:E133)</f>
        <v>678</v>
      </c>
      <c r="F134" s="82">
        <f>SUM(F132:F133)</f>
        <v>703</v>
      </c>
      <c r="G134" s="98">
        <f>IFERROR(((E134/F134)-1)*100,IF(E134+F134&lt;&gt;0,100,0))</f>
        <v>-3.5561877667140807</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830</v>
      </c>
      <c r="F137" s="66">
        <v>422</v>
      </c>
      <c r="G137" s="98">
        <f>IFERROR(((E137/F137)-1)*100,IF(E137+F137&lt;&gt;0,100,0))</f>
        <v>96.682464454976298</v>
      </c>
    </row>
    <row r="138" spans="1:7" s="16" customFormat="1" ht="12" x14ac:dyDescent="0.2">
      <c r="A138" s="79" t="s">
        <v>72</v>
      </c>
      <c r="B138" s="67">
        <v>454899</v>
      </c>
      <c r="C138" s="66">
        <v>1138278</v>
      </c>
      <c r="D138" s="98">
        <f>IFERROR(((B138/C138)-1)*100,IF(B138+C138&lt;&gt;0,100,0))</f>
        <v>-60.036212594814266</v>
      </c>
      <c r="E138" s="66">
        <v>10031381</v>
      </c>
      <c r="F138" s="66">
        <v>9880028</v>
      </c>
      <c r="G138" s="98">
        <f>IFERROR(((E138/F138)-1)*100,IF(E138+F138&lt;&gt;0,100,0))</f>
        <v>1.5319086140241689</v>
      </c>
    </row>
    <row r="139" spans="1:7" s="16" customFormat="1" ht="12" x14ac:dyDescent="0.2">
      <c r="A139" s="79" t="s">
        <v>74</v>
      </c>
      <c r="B139" s="67">
        <v>183</v>
      </c>
      <c r="C139" s="66">
        <v>24</v>
      </c>
      <c r="D139" s="98">
        <f>IFERROR(((B139/C139)-1)*100,IF(B139+C139&lt;&gt;0,100,0))</f>
        <v>662.5</v>
      </c>
      <c r="E139" s="66">
        <v>11565</v>
      </c>
      <c r="F139" s="66">
        <v>11907</v>
      </c>
      <c r="G139" s="98">
        <f>IFERROR(((E139/F139)-1)*100,IF(E139+F139&lt;&gt;0,100,0))</f>
        <v>-2.8722600151171562</v>
      </c>
    </row>
    <row r="140" spans="1:7" s="16" customFormat="1" ht="12" x14ac:dyDescent="0.2">
      <c r="A140" s="81" t="s">
        <v>34</v>
      </c>
      <c r="B140" s="82">
        <f>SUM(B137:B139)</f>
        <v>455082</v>
      </c>
      <c r="C140" s="82">
        <f>SUM(C137:C139)</f>
        <v>1138302</v>
      </c>
      <c r="D140" s="98">
        <f>IFERROR(((B140/C140)-1)*100,IF(B140+C140&lt;&gt;0,100,0))</f>
        <v>-60.020978615516796</v>
      </c>
      <c r="E140" s="82">
        <f>SUM(E137:E139)</f>
        <v>10043776</v>
      </c>
      <c r="F140" s="82">
        <f>SUM(F137:F139)</f>
        <v>9892357</v>
      </c>
      <c r="G140" s="98">
        <f>IFERROR(((E140/F140)-1)*100,IF(E140+F140&lt;&gt;0,100,0))</f>
        <v>1.5306665539870812</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26250</v>
      </c>
      <c r="C143" s="66">
        <v>24171</v>
      </c>
      <c r="D143" s="98">
        <f>IFERROR(((B143/C143)-1)*100,)</f>
        <v>8.6012163336229399</v>
      </c>
      <c r="E143" s="66">
        <v>355438</v>
      </c>
      <c r="F143" s="66">
        <v>365658</v>
      </c>
      <c r="G143" s="98">
        <f>IFERROR(((E143/F143)-1)*100,)</f>
        <v>-2.7949614120298172</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26250</v>
      </c>
      <c r="C145" s="82">
        <f>SUM(C143:C144)</f>
        <v>24171</v>
      </c>
      <c r="D145" s="98">
        <f>IFERROR(((B145/C145)-1)*100,)</f>
        <v>8.6012163336229399</v>
      </c>
      <c r="E145" s="82">
        <f>SUM(E143:E144)</f>
        <v>355438</v>
      </c>
      <c r="F145" s="82">
        <f>SUM(F143:F144)</f>
        <v>365658</v>
      </c>
      <c r="G145" s="98">
        <f>IFERROR(((E145/F145)-1)*100,)</f>
        <v>-2.7949614120298172</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19078.7575</v>
      </c>
      <c r="F148" s="66">
        <v>9842.2469999999994</v>
      </c>
      <c r="G148" s="98">
        <f>IFERROR(((E148/F148)-1)*100,IF(E148+F148&lt;&gt;0,100,0))</f>
        <v>93.845546652100893</v>
      </c>
    </row>
    <row r="149" spans="1:7" s="32" customFormat="1" x14ac:dyDescent="0.2">
      <c r="A149" s="79" t="s">
        <v>72</v>
      </c>
      <c r="B149" s="67">
        <v>39162568.338330001</v>
      </c>
      <c r="C149" s="66">
        <v>98632359.466150001</v>
      </c>
      <c r="D149" s="98">
        <f>IFERROR(((B149/C149)-1)*100,IF(B149+C149&lt;&gt;0,100,0))</f>
        <v>-60.29440180656902</v>
      </c>
      <c r="E149" s="66">
        <v>870925056.94731998</v>
      </c>
      <c r="F149" s="66">
        <v>881061597.02120996</v>
      </c>
      <c r="G149" s="98">
        <f>IFERROR(((E149/F149)-1)*100,IF(E149+F149&lt;&gt;0,100,0))</f>
        <v>-1.1504916464593062</v>
      </c>
    </row>
    <row r="150" spans="1:7" s="32" customFormat="1" x14ac:dyDescent="0.2">
      <c r="A150" s="79" t="s">
        <v>74</v>
      </c>
      <c r="B150" s="67">
        <v>683376.34</v>
      </c>
      <c r="C150" s="66">
        <v>127278.81</v>
      </c>
      <c r="D150" s="98">
        <f>IFERROR(((B150/C150)-1)*100,IF(B150+C150&lt;&gt;0,100,0))</f>
        <v>436.91289225598507</v>
      </c>
      <c r="E150" s="66">
        <v>77094041.200000003</v>
      </c>
      <c r="F150" s="66">
        <v>78972511.329999998</v>
      </c>
      <c r="G150" s="98">
        <f>IFERROR(((E150/F150)-1)*100,IF(E150+F150&lt;&gt;0,100,0))</f>
        <v>-2.3786379568841221</v>
      </c>
    </row>
    <row r="151" spans="1:7" s="16" customFormat="1" ht="12" x14ac:dyDescent="0.2">
      <c r="A151" s="81" t="s">
        <v>34</v>
      </c>
      <c r="B151" s="82">
        <f>SUM(B148:B150)</f>
        <v>39845944.678330004</v>
      </c>
      <c r="C151" s="82">
        <f>SUM(C148:C150)</f>
        <v>98759638.276150003</v>
      </c>
      <c r="D151" s="98">
        <f>IFERROR(((B151/C151)-1)*100,IF(B151+C151&lt;&gt;0,100,0))</f>
        <v>-59.653614195190286</v>
      </c>
      <c r="E151" s="82">
        <f>SUM(E148:E150)</f>
        <v>948038176.90482008</v>
      </c>
      <c r="F151" s="82">
        <f>SUM(F148:F150)</f>
        <v>960043950.59820998</v>
      </c>
      <c r="G151" s="98">
        <f>IFERROR(((E151/F151)-1)*100,IF(E151+F151&lt;&gt;0,100,0))</f>
        <v>-1.2505441741400447</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29063</v>
      </c>
      <c r="C154" s="66">
        <v>37101.366000000002</v>
      </c>
      <c r="D154" s="98">
        <f>IFERROR(((B154/C154)-1)*100,IF(B154+C154&lt;&gt;0,100,0))</f>
        <v>-21.665956989292525</v>
      </c>
      <c r="E154" s="66">
        <v>529120.87141999998</v>
      </c>
      <c r="F154" s="66">
        <v>608687.34201000002</v>
      </c>
      <c r="G154" s="98">
        <f>IFERROR(((E154/F154)-1)*100,IF(E154+F154&lt;&gt;0,100,0))</f>
        <v>-13.071812915848813</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29063</v>
      </c>
      <c r="C156" s="82">
        <f>SUM(C154:C155)</f>
        <v>37101.366000000002</v>
      </c>
      <c r="D156" s="98">
        <f>IFERROR(((B156/C156)-1)*100,IF(B156+C156&lt;&gt;0,100,0))</f>
        <v>-21.665956989292525</v>
      </c>
      <c r="E156" s="82">
        <f>SUM(E154:E155)</f>
        <v>529120.87141999998</v>
      </c>
      <c r="F156" s="82">
        <f>SUM(F154:F155)</f>
        <v>608687.34201000002</v>
      </c>
      <c r="G156" s="98">
        <f>IFERROR(((E156/F156)-1)*100,IF(E156+F156&lt;&gt;0,100,0))</f>
        <v>-13.071812915848813</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415</v>
      </c>
      <c r="D159" s="98">
        <f>IFERROR(((B159/C159)-1)*100,IF(B159+C159&lt;&gt;0,100,0))</f>
        <v>-100</v>
      </c>
      <c r="E159" s="78"/>
      <c r="F159" s="78"/>
      <c r="G159" s="65"/>
    </row>
    <row r="160" spans="1:7" s="16" customFormat="1" ht="12" x14ac:dyDescent="0.2">
      <c r="A160" s="79" t="s">
        <v>72</v>
      </c>
      <c r="B160" s="67">
        <v>1341628</v>
      </c>
      <c r="C160" s="66">
        <v>1275855</v>
      </c>
      <c r="D160" s="98">
        <f>IFERROR(((B160/C160)-1)*100,IF(B160+C160&lt;&gt;0,100,0))</f>
        <v>5.1552096437291084</v>
      </c>
      <c r="E160" s="78"/>
      <c r="F160" s="78"/>
      <c r="G160" s="65"/>
    </row>
    <row r="161" spans="1:7" s="16" customFormat="1" ht="12" x14ac:dyDescent="0.2">
      <c r="A161" s="79" t="s">
        <v>74</v>
      </c>
      <c r="B161" s="67">
        <v>1445</v>
      </c>
      <c r="C161" s="66">
        <v>1710</v>
      </c>
      <c r="D161" s="98">
        <f>IFERROR(((B161/C161)-1)*100,IF(B161+C161&lt;&gt;0,100,0))</f>
        <v>-15.497076023391809</v>
      </c>
      <c r="E161" s="78"/>
      <c r="F161" s="78"/>
      <c r="G161" s="65"/>
    </row>
    <row r="162" spans="1:7" s="28" customFormat="1" ht="12" x14ac:dyDescent="0.2">
      <c r="A162" s="81" t="s">
        <v>34</v>
      </c>
      <c r="B162" s="82">
        <f>SUM(B159:B161)</f>
        <v>1343073</v>
      </c>
      <c r="C162" s="82">
        <f>SUM(C159:C161)</f>
        <v>1277980</v>
      </c>
      <c r="D162" s="98">
        <f>IFERROR(((B162/C162)-1)*100,IF(B162+C162&lt;&gt;0,100,0))</f>
        <v>5.0934286921548111</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92779</v>
      </c>
      <c r="C165" s="66">
        <v>140672</v>
      </c>
      <c r="D165" s="98">
        <f>IFERROR(((B165/C165)-1)*100,IF(B165+C165&lt;&gt;0,100,0))</f>
        <v>-34.045865559599633</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92779</v>
      </c>
      <c r="C167" s="82">
        <f>SUM(C165:C166)</f>
        <v>140672</v>
      </c>
      <c r="D167" s="98">
        <f>IFERROR(((B167/C167)-1)*100,IF(B167+C167&lt;&gt;0,100,0))</f>
        <v>-34.045865559599633</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11472</v>
      </c>
      <c r="C175" s="113">
        <v>9126</v>
      </c>
      <c r="D175" s="111">
        <f>IFERROR(((B175/C175)-1)*100,IF(B175+C175&lt;&gt;0,100,0))</f>
        <v>25.706771860618005</v>
      </c>
      <c r="E175" s="113">
        <v>394152</v>
      </c>
      <c r="F175" s="113">
        <v>305944</v>
      </c>
      <c r="G175" s="111">
        <f>IFERROR(((E175/F175)-1)*100,IF(E175+F175&lt;&gt;0,100,0))</f>
        <v>28.831420129173967</v>
      </c>
    </row>
    <row r="176" spans="1:7" x14ac:dyDescent="0.2">
      <c r="A176" s="101" t="s">
        <v>32</v>
      </c>
      <c r="B176" s="112">
        <v>61418</v>
      </c>
      <c r="C176" s="113">
        <v>52377</v>
      </c>
      <c r="D176" s="111">
        <f t="shared" ref="D176:D178" si="5">IFERROR(((B176/C176)-1)*100,IF(B176+C176&lt;&gt;0,100,0))</f>
        <v>17.261393359680778</v>
      </c>
      <c r="E176" s="113">
        <v>2130294</v>
      </c>
      <c r="F176" s="113">
        <v>1999205</v>
      </c>
      <c r="G176" s="111">
        <f>IFERROR(((E176/F176)-1)*100,IF(E176+F176&lt;&gt;0,100,0))</f>
        <v>6.5570564299308964</v>
      </c>
    </row>
    <row r="177" spans="1:7" x14ac:dyDescent="0.2">
      <c r="A177" s="101" t="s">
        <v>92</v>
      </c>
      <c r="B177" s="112">
        <v>23992495</v>
      </c>
      <c r="C177" s="113">
        <v>21684400</v>
      </c>
      <c r="D177" s="111">
        <f t="shared" si="5"/>
        <v>10.644034421058457</v>
      </c>
      <c r="E177" s="113">
        <v>852981930</v>
      </c>
      <c r="F177" s="113">
        <v>830511122</v>
      </c>
      <c r="G177" s="111">
        <f>IFERROR(((E177/F177)-1)*100,IF(E177+F177&lt;&gt;0,100,0))</f>
        <v>2.7056600934960207</v>
      </c>
    </row>
    <row r="178" spans="1:7" x14ac:dyDescent="0.2">
      <c r="A178" s="101" t="s">
        <v>93</v>
      </c>
      <c r="B178" s="112">
        <v>127124</v>
      </c>
      <c r="C178" s="113">
        <v>115751</v>
      </c>
      <c r="D178" s="111">
        <f t="shared" si="5"/>
        <v>9.825401076448582</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311</v>
      </c>
      <c r="C181" s="113">
        <v>182</v>
      </c>
      <c r="D181" s="111">
        <f t="shared" ref="D181:D184" si="6">IFERROR(((B181/C181)-1)*100,IF(B181+C181&lt;&gt;0,100,0))</f>
        <v>70.879120879120876</v>
      </c>
      <c r="E181" s="113">
        <v>9973</v>
      </c>
      <c r="F181" s="113">
        <v>12019</v>
      </c>
      <c r="G181" s="111">
        <f t="shared" ref="G181" si="7">IFERROR(((E181/F181)-1)*100,IF(E181+F181&lt;&gt;0,100,0))</f>
        <v>-17.023046842499379</v>
      </c>
    </row>
    <row r="182" spans="1:7" x14ac:dyDescent="0.2">
      <c r="A182" s="101" t="s">
        <v>32</v>
      </c>
      <c r="B182" s="112">
        <v>3095</v>
      </c>
      <c r="C182" s="113">
        <v>2576</v>
      </c>
      <c r="D182" s="111">
        <f t="shared" si="6"/>
        <v>20.147515527950311</v>
      </c>
      <c r="E182" s="113">
        <v>115127</v>
      </c>
      <c r="F182" s="113">
        <v>168078</v>
      </c>
      <c r="G182" s="111">
        <f t="shared" ref="G182" si="8">IFERROR(((E182/F182)-1)*100,IF(E182+F182&lt;&gt;0,100,0))</f>
        <v>-31.503825604778733</v>
      </c>
    </row>
    <row r="183" spans="1:7" x14ac:dyDescent="0.2">
      <c r="A183" s="101" t="s">
        <v>92</v>
      </c>
      <c r="B183" s="112">
        <v>38971</v>
      </c>
      <c r="C183" s="113">
        <v>33574</v>
      </c>
      <c r="D183" s="111">
        <f t="shared" si="6"/>
        <v>16.074938940847083</v>
      </c>
      <c r="E183" s="113">
        <v>1520594</v>
      </c>
      <c r="F183" s="113">
        <v>3407144</v>
      </c>
      <c r="G183" s="111">
        <f t="shared" ref="G183" si="9">IFERROR(((E183/F183)-1)*100,IF(E183+F183&lt;&gt;0,100,0))</f>
        <v>-55.370421678684558</v>
      </c>
    </row>
    <row r="184" spans="1:7" x14ac:dyDescent="0.2">
      <c r="A184" s="101" t="s">
        <v>93</v>
      </c>
      <c r="B184" s="112">
        <v>30187</v>
      </c>
      <c r="C184" s="113">
        <v>41661</v>
      </c>
      <c r="D184" s="111">
        <f t="shared" si="6"/>
        <v>-27.54134562300473</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2023-08-07T06:35:54Z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