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8B389B5B-AAA3-4516-970D-34FC270D9C27}" xr6:coauthVersionLast="47" xr6:coauthVersionMax="47" xr10:uidLastSave="{00000000-0000-0000-0000-000000000000}"/>
  <bookViews>
    <workbookView xWindow="2550" yWindow="2550" windowWidth="12960" windowHeight="895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<sst xmlns="http://schemas.openxmlformats.org/spreadsheetml/2006/main" count="270" uniqueCount="102">
  <si>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</si>
  <si>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</si>
  <si>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</si>
  <si>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</si>
  <si>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</si>
  <si>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</si>
  <si>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</si>
  <si>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</si>
  <si>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</si>
  <si>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</si>
  <si>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</si>
  <si>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</si>
  <si>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</si>
  <si>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</si>
  <si>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</si>
  <si>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</si>
  <si>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</si>
  <si>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</si>
  <si>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</si>
  <si>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</si>
  <si>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</si>
  <si>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</si>
  <si>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</si>
  <si>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</si>
  <si>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</si>
  <si>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</si>
  <si>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</si>
  <si>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</si>
  <si>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</si>
  <si>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</si>
  <si>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</si>
  <si>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</si>
  <si>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</si>
  <si>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</si>
  <si>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</si>
  <si>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</si>
  <si>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</si>
  <si>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</si>
  <si>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</si>
  <si>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</si>
  <si>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</si>
  <si>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</si>
  <si>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</si>
  <si>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</si>
  <si>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</si>
  <si>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</si>
  <si>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</si>
  <si>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</si>
  <si>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</si>
  <si>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</si>
  <si>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</si>
  <si>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</si>
  <si>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</si>
  <si>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</si>
  <si>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</si>
  <si>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</si>
  <si>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</si>
  <si>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</si>
  <si>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</si>
  <si>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</si>
  <si>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</si>
  <si>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</si>
  <si>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</si>
  <si>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</si>
  <si>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</si>
  <si>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</si>
  <si>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</si>
  <si>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</si>
  <si>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</si>
  <si>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</si>
  <si>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</si>
  <si>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</si>
  <si>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</si>
  <si>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</si>
  <si>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</si>
  <si>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</si>
  <si>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</si>
  <si>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</si>
  <si>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</si>
  <si>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</si>
  <si>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</si>
  <si>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</si>
  <si>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</si>
  <si>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</si>
  <si>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</si>
  <si>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</si>
  <si>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</si>
  <si>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</si>
  <si>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</si>
  <si>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</si>
  <si>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</si>
  <si>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</si>
  <si>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</si>
  <si>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</si>
  <si>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</si>
  <si>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</si>
  <si>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</si>
  <si>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</si>
  <si>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</si>
  <si>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13 October 2023</t>
  </si>
  <si>
    <t>13.10.2023</t>
  </si>
  <si>
    <t>14.10.2022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</si>
</sst>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1929455</v>
      </c>
      <c r="C11" s="54">
        <v>1536859</v>
      </c>
      <c r="D11" s="72">
        <f>IFERROR(((B11/C11)-1)*100,IF(B11+C11&lt;&gt;0,100,0))</f>
        <v>25.545349313112009</v>
      </c>
      <c r="E11" s="54">
        <v>62896844</v>
      </c>
      <c r="F11" s="54">
        <v>64827709</v>
      </c>
      <c r="G11" s="72">
        <f>IFERROR(((E11/F11)-1)*100,IF(E11+F11&lt;&gt;0,100,0))</f>
        <v>-2.9784563264452224</v>
      </c>
    </row>
    <row r="12" spans="1:7" s="15" customFormat="1" ht="12" x14ac:dyDescent="0.2">
      <c r="A12" s="51" t="s">
        <v>9</v>
      </c>
      <c r="B12" s="54">
        <v>1533464.517</v>
      </c>
      <c r="C12" s="54">
        <v>1519899.24</v>
      </c>
      <c r="D12" s="72">
        <f>IFERROR(((B12/C12)-1)*100,IF(B12+C12&lt;&gt;0,100,0))</f>
        <v>0.89251159833463323</v>
      </c>
      <c r="E12" s="54">
        <v>60377699.463</v>
      </c>
      <c r="F12" s="54">
        <v>65347560.991999999</v>
      </c>
      <c r="G12" s="72">
        <f>IFERROR(((E12/F12)-1)*100,IF(E12+F12&lt;&gt;0,100,0))</f>
        <v>-7.6052747088883983</v>
      </c>
    </row>
    <row r="13" spans="1:7" s="15" customFormat="1" ht="12" x14ac:dyDescent="0.2">
      <c r="A13" s="51" t="s">
        <v>10</v>
      </c>
      <c r="B13" s="54">
        <v>99991291.490866601</v>
      </c>
      <c r="C13" s="54">
        <v>90410064.434126899</v>
      </c>
      <c r="D13" s="72">
        <f>IFERROR(((B13/C13)-1)*100,IF(B13+C13&lt;&gt;0,100,0))</f>
        <v>10.597522650501624</v>
      </c>
      <c r="E13" s="54">
        <v>4336146388.9864197</v>
      </c>
      <c r="F13" s="54">
        <v>4753429916.40518</v>
      </c>
      <c r="G13" s="72">
        <f>IFERROR(((E13/F13)-1)*100,IF(E13+F13&lt;&gt;0,100,0))</f>
        <v>-8.7785774642141874</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376</v>
      </c>
      <c r="C16" s="54">
        <v>330</v>
      </c>
      <c r="D16" s="72">
        <f>IFERROR(((B16/C16)-1)*100,IF(B16+C16&lt;&gt;0,100,0))</f>
        <v>13.939393939393941</v>
      </c>
      <c r="E16" s="54">
        <v>15077</v>
      </c>
      <c r="F16" s="54">
        <v>16429</v>
      </c>
      <c r="G16" s="72">
        <f>IFERROR(((E16/F16)-1)*100,IF(E16+F16&lt;&gt;0,100,0))</f>
        <v>-8.2293505386816008</v>
      </c>
    </row>
    <row r="17" spans="1:7" s="15" customFormat="1" ht="12" x14ac:dyDescent="0.2">
      <c r="A17" s="51" t="s">
        <v>9</v>
      </c>
      <c r="B17" s="54">
        <v>147937.06700000001</v>
      </c>
      <c r="C17" s="54">
        <v>126940.583</v>
      </c>
      <c r="D17" s="72">
        <f>IFERROR(((B17/C17)-1)*100,IF(B17+C17&lt;&gt;0,100,0))</f>
        <v>16.540403000985116</v>
      </c>
      <c r="E17" s="54">
        <v>6726953.4019999998</v>
      </c>
      <c r="F17" s="54">
        <v>6605221.483</v>
      </c>
      <c r="G17" s="72">
        <f>IFERROR(((E17/F17)-1)*100,IF(E17+F17&lt;&gt;0,100,0))</f>
        <v>1.8429649832833572</v>
      </c>
    </row>
    <row r="18" spans="1:7" s="15" customFormat="1" ht="12" x14ac:dyDescent="0.2">
      <c r="A18" s="51" t="s">
        <v>10</v>
      </c>
      <c r="B18" s="54">
        <v>9009437.0971116107</v>
      </c>
      <c r="C18" s="54">
        <v>5265516.7854719898</v>
      </c>
      <c r="D18" s="72">
        <f>IFERROR(((B18/C18)-1)*100,IF(B18+C18&lt;&gt;0,100,0))</f>
        <v>71.102618492631464</v>
      </c>
      <c r="E18" s="54">
        <v>379861091.09965199</v>
      </c>
      <c r="F18" s="54">
        <v>462627316.621889</v>
      </c>
      <c r="G18" s="72">
        <f>IFERROR(((E18/F18)-1)*100,IF(E18+F18&lt;&gt;0,100,0))</f>
        <v>-17.890475237518856</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15669460.6909</v>
      </c>
      <c r="C24" s="53">
        <v>12595726.766869999</v>
      </c>
      <c r="D24" s="52">
        <f>B24-C24</f>
        <v>3073733.9240300003</v>
      </c>
      <c r="E24" s="54">
        <v>595082089.03235996</v>
      </c>
      <c r="F24" s="54">
        <v>740892980.08266997</v>
      </c>
      <c r="G24" s="52">
        <f>E24-F24</f>
        <v>-145810891.05031002</v>
      </c>
    </row>
    <row r="25" spans="1:7" s="15" customFormat="1" ht="12" x14ac:dyDescent="0.2">
      <c r="A25" s="55" t="s">
        <v>15</v>
      </c>
      <c r="B25" s="53">
        <v>16421541.83329</v>
      </c>
      <c r="C25" s="53">
        <v>13377858.07305</v>
      </c>
      <c r="D25" s="52">
        <f>B25-C25</f>
        <v>3043683.7602399997</v>
      </c>
      <c r="E25" s="54">
        <v>698958922.05154002</v>
      </c>
      <c r="F25" s="54">
        <v>815228394.09539998</v>
      </c>
      <c r="G25" s="52">
        <f>E25-F25</f>
        <v>-116269472.04385996</v>
      </c>
    </row>
    <row r="26" spans="1:7" s="25" customFormat="1" ht="12" x14ac:dyDescent="0.2">
      <c r="A26" s="56" t="s">
        <v>16</v>
      </c>
      <c r="B26" s="57">
        <f>B24-B25</f>
        <v>-752081.1423899997</v>
      </c>
      <c r="C26" s="57">
        <f>C24-C25</f>
        <v>-782131.30618000031</v>
      </c>
      <c r="D26" s="57"/>
      <c r="E26" s="57">
        <f>E24-E25</f>
        <v>-103876833.01918006</v>
      </c>
      <c r="F26" s="57">
        <f>F24-F25</f>
        <v>-74335414.012730002</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72919.721918900002</v>
      </c>
      <c r="C33" s="103">
        <v>64271.35591554</v>
      </c>
      <c r="D33" s="72">
        <f t="shared" ref="D33:D42" si="0">IFERROR(((B33/C33)-1)*100,IF(B33+C33&lt;&gt;0,100,0))</f>
        <v>13.456019217526638</v>
      </c>
      <c r="E33" s="51"/>
      <c r="F33" s="103">
        <v>74382.25</v>
      </c>
      <c r="G33" s="103">
        <v>71285.440000000002</v>
      </c>
    </row>
    <row r="34" spans="1:7" s="15" customFormat="1" ht="12" x14ac:dyDescent="0.2">
      <c r="A34" s="51" t="s">
        <v>23</v>
      </c>
      <c r="B34" s="103">
        <v>73752.159583290006</v>
      </c>
      <c r="C34" s="103">
        <v>73555.753648359998</v>
      </c>
      <c r="D34" s="72">
        <f t="shared" si="0"/>
        <v>0.26701641297695033</v>
      </c>
      <c r="E34" s="51"/>
      <c r="F34" s="103">
        <v>74873.13</v>
      </c>
      <c r="G34" s="103">
        <v>71210.17</v>
      </c>
    </row>
    <row r="35" spans="1:7" s="15" customFormat="1" ht="12" x14ac:dyDescent="0.2">
      <c r="A35" s="51" t="s">
        <v>24</v>
      </c>
      <c r="B35" s="103">
        <v>67373.03347876</v>
      </c>
      <c r="C35" s="103">
        <v>67160.940341099995</v>
      </c>
      <c r="D35" s="72">
        <f t="shared" si="0"/>
        <v>0.3157983443692336</v>
      </c>
      <c r="E35" s="51"/>
      <c r="F35" s="103">
        <v>68111.19</v>
      </c>
      <c r="G35" s="103">
        <v>66848.320000000007</v>
      </c>
    </row>
    <row r="36" spans="1:7" s="15" customFormat="1" ht="12" x14ac:dyDescent="0.2">
      <c r="A36" s="51" t="s">
        <v>25</v>
      </c>
      <c r="B36" s="103">
        <v>67153.068609979993</v>
      </c>
      <c r="C36" s="103">
        <v>57844.489701680002</v>
      </c>
      <c r="D36" s="72">
        <f t="shared" si="0"/>
        <v>16.092421173229976</v>
      </c>
      <c r="E36" s="51"/>
      <c r="F36" s="103">
        <v>68602.289999999994</v>
      </c>
      <c r="G36" s="103">
        <v>65568.100000000006</v>
      </c>
    </row>
    <row r="37" spans="1:7" s="15" customFormat="1" ht="12" x14ac:dyDescent="0.2">
      <c r="A37" s="51" t="s">
        <v>79</v>
      </c>
      <c r="B37" s="103">
        <v>60184.045405559998</v>
      </c>
      <c r="C37" s="103">
        <v>59946.965695190003</v>
      </c>
      <c r="D37" s="72">
        <f t="shared" si="0"/>
        <v>0.39548241953639707</v>
      </c>
      <c r="E37" s="51"/>
      <c r="F37" s="103">
        <v>60907.26</v>
      </c>
      <c r="G37" s="103">
        <v>55512.02</v>
      </c>
    </row>
    <row r="38" spans="1:7" s="15" customFormat="1" ht="12" x14ac:dyDescent="0.2">
      <c r="A38" s="51" t="s">
        <v>26</v>
      </c>
      <c r="B38" s="103">
        <v>97090.537966389995</v>
      </c>
      <c r="C38" s="103">
        <v>77993.736775490004</v>
      </c>
      <c r="D38" s="72">
        <f t="shared" si="0"/>
        <v>24.485044543860447</v>
      </c>
      <c r="E38" s="51"/>
      <c r="F38" s="103">
        <v>100629.47</v>
      </c>
      <c r="G38" s="103">
        <v>97039.06</v>
      </c>
    </row>
    <row r="39" spans="1:7" s="15" customFormat="1" ht="12" x14ac:dyDescent="0.2">
      <c r="A39" s="51" t="s">
        <v>27</v>
      </c>
      <c r="B39" s="103">
        <v>16035.00538563</v>
      </c>
      <c r="C39" s="103">
        <v>14172.749687420001</v>
      </c>
      <c r="D39" s="72">
        <f t="shared" si="0"/>
        <v>13.139692291771521</v>
      </c>
      <c r="E39" s="51"/>
      <c r="F39" s="103">
        <v>16528.18</v>
      </c>
      <c r="G39" s="103">
        <v>15913.55</v>
      </c>
    </row>
    <row r="40" spans="1:7" s="15" customFormat="1" ht="12" x14ac:dyDescent="0.2">
      <c r="A40" s="51" t="s">
        <v>28</v>
      </c>
      <c r="B40" s="103">
        <v>96813.823881610006</v>
      </c>
      <c r="C40" s="103">
        <v>78739.609796499994</v>
      </c>
      <c r="D40" s="72">
        <f t="shared" si="0"/>
        <v>22.954411549437758</v>
      </c>
      <c r="E40" s="51"/>
      <c r="F40" s="103">
        <v>100058.11</v>
      </c>
      <c r="G40" s="103">
        <v>96733.49</v>
      </c>
    </row>
    <row r="41" spans="1:7" s="15" customFormat="1" ht="12" x14ac:dyDescent="0.2">
      <c r="A41" s="51" t="s">
        <v>29</v>
      </c>
      <c r="B41" s="59"/>
      <c r="C41" s="59"/>
      <c r="D41" s="72">
        <f t="shared" si="0"/>
        <v>0</v>
      </c>
      <c r="E41" s="51"/>
      <c r="F41" s="59"/>
      <c r="G41" s="59"/>
    </row>
    <row r="42" spans="1:7" s="15" customFormat="1" ht="12" x14ac:dyDescent="0.2">
      <c r="A42" s="51" t="s">
        <v>78</v>
      </c>
      <c r="B42" s="103">
        <v>639.69817876000002</v>
      </c>
      <c r="C42" s="103">
        <v>1149.2420331599999</v>
      </c>
      <c r="D42" s="72">
        <f t="shared" si="0"/>
        <v>-44.337384092969401</v>
      </c>
      <c r="E42" s="51"/>
      <c r="F42" s="103">
        <v>720.65</v>
      </c>
      <c r="G42" s="103">
        <v>629.85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17429.168175117898</v>
      </c>
      <c r="D48" s="59"/>
      <c r="E48" s="104">
        <v>18629.662940489699</v>
      </c>
      <c r="F48" s="59"/>
      <c r="G48" s="72">
        <f>IFERROR(((C48/E48)-1)*100,IF(C48+E48&lt;&gt;0,100,0))</f>
        <v>-6.4439961646469035</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2154</v>
      </c>
      <c r="D54" s="62"/>
      <c r="E54" s="105">
        <v>475966</v>
      </c>
      <c r="F54" s="105">
        <v>44569769.405000001</v>
      </c>
      <c r="G54" s="105">
        <v>8123055.5999999996</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5209</v>
      </c>
      <c r="C68" s="53">
        <v>5305</v>
      </c>
      <c r="D68" s="72">
        <f>IFERROR(((B68/C68)-1)*100,IF(B68+C68&lt;&gt;0,100,0))</f>
        <v>-1.809613572101787</v>
      </c>
      <c r="E68" s="53">
        <v>265942</v>
      </c>
      <c r="F68" s="53">
        <v>268378</v>
      </c>
      <c r="G68" s="72">
        <f>IFERROR(((E68/F68)-1)*100,IF(E68+F68&lt;&gt;0,100,0))</f>
        <v>-0.9076749957150021</v>
      </c>
    </row>
    <row r="69" spans="1:7" s="15" customFormat="1" ht="12" x14ac:dyDescent="0.2">
      <c r="A69" s="66" t="s">
        <v>54</v>
      </c>
      <c r="B69" s="54">
        <v>198501251.227</v>
      </c>
      <c r="C69" s="53">
        <v>181041698.956</v>
      </c>
      <c r="D69" s="72">
        <f>IFERROR(((B69/C69)-1)*100,IF(B69+C69&lt;&gt;0,100,0))</f>
        <v>9.6439396954860257</v>
      </c>
      <c r="E69" s="53">
        <v>9697621637.6520004</v>
      </c>
      <c r="F69" s="53">
        <v>8059321201.2989998</v>
      </c>
      <c r="G69" s="72">
        <f>IFERROR(((E69/F69)-1)*100,IF(E69+F69&lt;&gt;0,100,0))</f>
        <v>20.328020132625312</v>
      </c>
    </row>
    <row r="70" spans="1:7" s="15" customFormat="1" ht="12" x14ac:dyDescent="0.2">
      <c r="A70" s="66" t="s">
        <v>55</v>
      </c>
      <c r="B70" s="54">
        <v>169534946.14815</v>
      </c>
      <c r="C70" s="53">
        <v>170721556.43959001</v>
      </c>
      <c r="D70" s="72">
        <f>IFERROR(((B70/C70)-1)*100,IF(B70+C70&lt;&gt;0,100,0))</f>
        <v>-0.69505592391895243</v>
      </c>
      <c r="E70" s="53">
        <v>8687409982.9965191</v>
      </c>
      <c r="F70" s="53">
        <v>7703402835.3931303</v>
      </c>
      <c r="G70" s="72">
        <f>IFERROR(((E70/F70)-1)*100,IF(E70+F70&lt;&gt;0,100,0))</f>
        <v>12.773668580362795</v>
      </c>
    </row>
    <row r="71" spans="1:7" s="15" customFormat="1" ht="12" x14ac:dyDescent="0.2">
      <c r="A71" s="66" t="s">
        <v>94</v>
      </c>
      <c r="B71" s="72">
        <f>IFERROR(B69/B68/1000,)</f>
        <v>38.107362493184873</v>
      </c>
      <c r="C71" s="72">
        <f>IFERROR(C69/C68/1000,)</f>
        <v>34.12661620282752</v>
      </c>
      <c r="D71" s="72">
        <f>IFERROR(((B71/C71)-1)*100,IF(B71+C71&lt;&gt;0,100,0))</f>
        <v>11.664638142552008</v>
      </c>
      <c r="E71" s="72">
        <f>IFERROR(E69/E68/1000,)</f>
        <v>36.465175254950331</v>
      </c>
      <c r="F71" s="72">
        <f>IFERROR(F69/F68/1000,)</f>
        <v>30.029738657039697</v>
      </c>
      <c r="G71" s="72">
        <f>IFERROR(((E71/F71)-1)*100,IF(E71+F71&lt;&gt;0,100,0))</f>
        <v>21.430211802399455</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2597</v>
      </c>
      <c r="C74" s="53">
        <v>2871</v>
      </c>
      <c r="D74" s="72">
        <f>IFERROR(((B74/C74)-1)*100,IF(B74+C74&lt;&gt;0,100,0))</f>
        <v>-9.5437129919888513</v>
      </c>
      <c r="E74" s="53">
        <v>112800</v>
      </c>
      <c r="F74" s="53">
        <v>111487</v>
      </c>
      <c r="G74" s="72">
        <f>IFERROR(((E74/F74)-1)*100,IF(E74+F74&lt;&gt;0,100,0))</f>
        <v>1.1777157874909072</v>
      </c>
    </row>
    <row r="75" spans="1:7" s="15" customFormat="1" ht="12" x14ac:dyDescent="0.2">
      <c r="A75" s="66" t="s">
        <v>54</v>
      </c>
      <c r="B75" s="54">
        <v>566230669.42900002</v>
      </c>
      <c r="C75" s="53">
        <v>486463851</v>
      </c>
      <c r="D75" s="72">
        <f>IFERROR(((B75/C75)-1)*100,IF(B75+C75&lt;&gt;0,100,0))</f>
        <v>16.397275617710804</v>
      </c>
      <c r="E75" s="53">
        <v>24925063343.136002</v>
      </c>
      <c r="F75" s="53">
        <v>20823133586.394001</v>
      </c>
      <c r="G75" s="72">
        <f>IFERROR(((E75/F75)-1)*100,IF(E75+F75&lt;&gt;0,100,0))</f>
        <v>19.698907178035086</v>
      </c>
    </row>
    <row r="76" spans="1:7" s="15" customFormat="1" ht="12" x14ac:dyDescent="0.2">
      <c r="A76" s="66" t="s">
        <v>55</v>
      </c>
      <c r="B76" s="54">
        <v>486943924.46669</v>
      </c>
      <c r="C76" s="53">
        <v>449581234.95239002</v>
      </c>
      <c r="D76" s="72">
        <f>IFERROR(((B76/C76)-1)*100,IF(B76+C76&lt;&gt;0,100,0))</f>
        <v>8.31055360178825</v>
      </c>
      <c r="E76" s="53">
        <v>22554942762.9814</v>
      </c>
      <c r="F76" s="53">
        <v>19525246309.412201</v>
      </c>
      <c r="G76" s="72">
        <f>IFERROR(((E76/F76)-1)*100,IF(E76+F76&lt;&gt;0,100,0))</f>
        <v>15.516815540036099</v>
      </c>
    </row>
    <row r="77" spans="1:7" s="15" customFormat="1" ht="12" x14ac:dyDescent="0.2">
      <c r="A77" s="66" t="s">
        <v>94</v>
      </c>
      <c r="B77" s="72">
        <f>IFERROR(B75/B74/1000,)</f>
        <v>218.03260278359647</v>
      </c>
      <c r="C77" s="72">
        <f>IFERROR(C75/C74/1000,)</f>
        <v>169.44056112852664</v>
      </c>
      <c r="D77" s="72">
        <f>IFERROR(((B77/C77)-1)*100,IF(B77+C77&lt;&gt;0,100,0))</f>
        <v>28.677927723699547</v>
      </c>
      <c r="E77" s="72">
        <f>IFERROR(E75/E74/1000,)</f>
        <v>220.9668736093617</v>
      </c>
      <c r="F77" s="72">
        <f>IFERROR(F75/F74/1000,)</f>
        <v>186.7763379263412</v>
      </c>
      <c r="G77" s="72">
        <f>IFERROR(((E77/F77)-1)*100,IF(E77+F77&lt;&gt;0,100,0))</f>
        <v>18.305603409198532</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195</v>
      </c>
      <c r="C80" s="53">
        <v>-10</v>
      </c>
      <c r="D80" s="72">
        <f>IFERROR(((B80/C80)-1)*100,IF(B80+C80&lt;&gt;0,100,0))</f>
        <v>-2050</v>
      </c>
      <c r="E80" s="53">
        <v>8945</v>
      </c>
      <c r="F80" s="53">
        <v>7967</v>
      </c>
      <c r="G80" s="72">
        <f>IFERROR(((E80/F80)-1)*100,IF(E80+F80&lt;&gt;0,100,0))</f>
        <v>12.275637002635875</v>
      </c>
    </row>
    <row r="81" spans="1:7" s="15" customFormat="1" ht="12" x14ac:dyDescent="0.2">
      <c r="A81" s="66" t="s">
        <v>54</v>
      </c>
      <c r="B81" s="54">
        <v>18655856.333999999</v>
      </c>
      <c r="C81" s="53">
        <v>4224160.2410000004</v>
      </c>
      <c r="D81" s="72">
        <f>IFERROR(((B81/C81)-1)*100,IF(B81+C81&lt;&gt;0,100,0))</f>
        <v>341.64651125032918</v>
      </c>
      <c r="E81" s="53">
        <v>1050634855.451</v>
      </c>
      <c r="F81" s="53">
        <v>956621905.97599995</v>
      </c>
      <c r="G81" s="72">
        <f>IFERROR(((E81/F81)-1)*100,IF(E81+F81&lt;&gt;0,100,0))</f>
        <v>9.8275973911639234</v>
      </c>
    </row>
    <row r="82" spans="1:7" s="15" customFormat="1" ht="12" x14ac:dyDescent="0.2">
      <c r="A82" s="66" t="s">
        <v>55</v>
      </c>
      <c r="B82" s="54">
        <v>1617979.2859302999</v>
      </c>
      <c r="C82" s="53">
        <v>-3004825.0768498499</v>
      </c>
      <c r="D82" s="72">
        <f>IFERROR(((B82/C82)-1)*100,IF(B82+C82&lt;&gt;0,100,0))</f>
        <v>-153.84603910542876</v>
      </c>
      <c r="E82" s="53">
        <v>337265443.97900403</v>
      </c>
      <c r="F82" s="53">
        <v>348261397.34060198</v>
      </c>
      <c r="G82" s="72">
        <f>IFERROR(((E82/F82)-1)*100,IF(E82+F82&lt;&gt;0,100,0))</f>
        <v>-3.1573850692512506</v>
      </c>
    </row>
    <row r="83" spans="1:7" x14ac:dyDescent="0.2">
      <c r="A83" s="66" t="s">
        <v>94</v>
      </c>
      <c r="B83" s="72">
        <f>IFERROR(B81/B80/1000,)</f>
        <v>95.671058123076918</v>
      </c>
      <c r="C83" s="72">
        <f>IFERROR(C81/C80/1000,)</f>
        <v>-422.41602410000002</v>
      </c>
      <c r="D83" s="72">
        <f>IFERROR(((B83/C83)-1)*100,IF(B83+C83&lt;&gt;0,100,0))</f>
        <v>-122.64853903847843</v>
      </c>
      <c r="E83" s="72">
        <f>IFERROR(E81/E80/1000,)</f>
        <v>117.4549866351034</v>
      </c>
      <c r="F83" s="72">
        <f>IFERROR(F81/F80/1000,)</f>
        <v>120.0730395350822</v>
      </c>
      <c r="G83" s="72">
        <f>IFERROR(((E83/F83)-1)*100,IF(E83+F83&lt;&gt;0,100,0))</f>
        <v>-2.1803836315927305</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8001</v>
      </c>
      <c r="C86" s="51">
        <f>C68+C74+C80</f>
        <v>8166</v>
      </c>
      <c r="D86" s="72">
        <f>IFERROR(((B86/C86)-1)*100,IF(B86+C86&lt;&gt;0,100,0))</f>
        <v>-2.0205731080088163</v>
      </c>
      <c r="E86" s="51">
        <f>E68+E74+E80</f>
        <v>387687</v>
      </c>
      <c r="F86" s="51">
        <f>F68+F74+F80</f>
        <v>387832</v>
      </c>
      <c r="G86" s="72">
        <f>IFERROR(((E86/F86)-1)*100,IF(E86+F86&lt;&gt;0,100,0))</f>
        <v>-3.7387322345761032E-2</v>
      </c>
    </row>
    <row r="87" spans="1:7" s="15" customFormat="1" ht="12" x14ac:dyDescent="0.2">
      <c r="A87" s="66" t="s">
        <v>54</v>
      </c>
      <c r="B87" s="51">
        <f t="shared" ref="B87:C87" si="1">B69+B75+B81</f>
        <v>783387776.99000001</v>
      </c>
      <c r="C87" s="51">
        <f t="shared" si="1"/>
        <v>671729710.19700003</v>
      </c>
      <c r="D87" s="72">
        <f>IFERROR(((B87/C87)-1)*100,IF(B87+C87&lt;&gt;0,100,0))</f>
        <v>16.622469588289277</v>
      </c>
      <c r="E87" s="51">
        <f t="shared" ref="E87:F87" si="2">E69+E75+E81</f>
        <v>35673319836.238998</v>
      </c>
      <c r="F87" s="51">
        <f t="shared" si="2"/>
        <v>29839076693.669003</v>
      </c>
      <c r="G87" s="72">
        <f>IFERROR(((E87/F87)-1)*100,IF(E87+F87&lt;&gt;0,100,0))</f>
        <v>19.552358145880078</v>
      </c>
    </row>
    <row r="88" spans="1:7" s="15" customFormat="1" ht="12" x14ac:dyDescent="0.2">
      <c r="A88" s="66" t="s">
        <v>55</v>
      </c>
      <c r="B88" s="51">
        <f t="shared" ref="B88:C88" si="3">B70+B76+B82</f>
        <v>658096849.90077031</v>
      </c>
      <c r="C88" s="51">
        <f t="shared" si="3"/>
        <v>617297966.31513023</v>
      </c>
      <c r="D88" s="72">
        <f>IFERROR(((B88/C88)-1)*100,IF(B88+C88&lt;&gt;0,100,0))</f>
        <v>6.6092690745739979</v>
      </c>
      <c r="E88" s="51">
        <f t="shared" ref="E88:F88" si="4">E70+E76+E82</f>
        <v>31579618189.956924</v>
      </c>
      <c r="F88" s="51">
        <f t="shared" si="4"/>
        <v>27576910542.145935</v>
      </c>
      <c r="G88" s="72">
        <f>IFERROR(((E88/F88)-1)*100,IF(E88+F88&lt;&gt;0,100,0))</f>
        <v>14.514706575610159</v>
      </c>
    </row>
    <row r="89" spans="1:7" x14ac:dyDescent="0.2">
      <c r="A89" s="66" t="s">
        <v>95</v>
      </c>
      <c r="B89" s="72">
        <f>IFERROR((B75/B87)*100,IF(B75+B87&lt;&gt;0,100,0))</f>
        <v>72.279742684347241</v>
      </c>
      <c r="C89" s="72">
        <f>IFERROR((C75/C87)*100,IF(C75+C87&lt;&gt;0,100,0))</f>
        <v>72.419582402769322</v>
      </c>
      <c r="D89" s="72">
        <f>IFERROR(((B89/C89)-1)*100,IF(B89+C89&lt;&gt;0,100,0))</f>
        <v>-0.19309655452629526</v>
      </c>
      <c r="E89" s="72">
        <f>IFERROR((E75/E87)*100,IF(E75+E87&lt;&gt;0,100,0))</f>
        <v>69.870321735000672</v>
      </c>
      <c r="F89" s="72">
        <f>IFERROR((F75/F87)*100,IF(F75+F87&lt;&gt;0,100,0))</f>
        <v>69.784778531073215</v>
      </c>
      <c r="G89" s="72">
        <f>IFERROR(((E89/F89)-1)*100,IF(E89+F89&lt;&gt;0,100,0))</f>
        <v>0.12258146508177248</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89264796.163000003</v>
      </c>
      <c r="C97" s="106">
        <v>64629387.787</v>
      </c>
      <c r="D97" s="52">
        <f>B97-C97</f>
        <v>24635408.376000002</v>
      </c>
      <c r="E97" s="106">
        <v>4609690526.198</v>
      </c>
      <c r="F97" s="106">
        <v>2729642830.1700001</v>
      </c>
      <c r="G97" s="67">
        <f>E97-F97</f>
        <v>1880047696.0279999</v>
      </c>
    </row>
    <row r="98" spans="1:7" s="15" customFormat="1" ht="13.5" x14ac:dyDescent="0.2">
      <c r="A98" s="66" t="s">
        <v>88</v>
      </c>
      <c r="B98" s="53">
        <v>86981894.100999996</v>
      </c>
      <c r="C98" s="106">
        <v>60765425.454999998</v>
      </c>
      <c r="D98" s="52">
        <f>B98-C98</f>
        <v>26216468.645999998</v>
      </c>
      <c r="E98" s="106">
        <v>4594901101.6610003</v>
      </c>
      <c r="F98" s="106">
        <v>2685028522.507</v>
      </c>
      <c r="G98" s="67">
        <f>E98-F98</f>
        <v>1909872579.1540003</v>
      </c>
    </row>
    <row r="99" spans="1:7" s="15" customFormat="1" ht="12" x14ac:dyDescent="0.2">
      <c r="A99" s="68" t="s">
        <v>16</v>
      </c>
      <c r="B99" s="52">
        <f>B97-B98</f>
        <v>2282902.0620000064</v>
      </c>
      <c r="C99" s="52">
        <f>C97-C98</f>
        <v>3863962.3320000023</v>
      </c>
      <c r="D99" s="69"/>
      <c r="E99" s="52">
        <f>E97-E98</f>
        <v>14789424.536999702</v>
      </c>
      <c r="F99" s="69">
        <f>F97-F98</f>
        <v>44614307.663000107</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28757013.684</v>
      </c>
      <c r="C102" s="106">
        <v>19676867.954999998</v>
      </c>
      <c r="D102" s="52">
        <f>B102-C102</f>
        <v>9080145.7290000021</v>
      </c>
      <c r="E102" s="106">
        <v>1243670447.4330001</v>
      </c>
      <c r="F102" s="106">
        <v>918293249.05400002</v>
      </c>
      <c r="G102" s="67">
        <f>E102-F102</f>
        <v>325377198.37900007</v>
      </c>
    </row>
    <row r="103" spans="1:7" s="15" customFormat="1" ht="13.5" x14ac:dyDescent="0.2">
      <c r="A103" s="66" t="s">
        <v>88</v>
      </c>
      <c r="B103" s="53">
        <v>26495870.646000002</v>
      </c>
      <c r="C103" s="106">
        <v>22475589.971999999</v>
      </c>
      <c r="D103" s="52">
        <f>B103-C103</f>
        <v>4020280.6740000024</v>
      </c>
      <c r="E103" s="106">
        <v>1422254753.8050001</v>
      </c>
      <c r="F103" s="106">
        <v>1052972229.901</v>
      </c>
      <c r="G103" s="67">
        <f>E103-F103</f>
        <v>369282523.90400004</v>
      </c>
    </row>
    <row r="104" spans="1:7" s="25" customFormat="1" ht="12" x14ac:dyDescent="0.2">
      <c r="A104" s="68" t="s">
        <v>16</v>
      </c>
      <c r="B104" s="52">
        <f>B102-B103</f>
        <v>2261143.0379999988</v>
      </c>
      <c r="C104" s="52">
        <f>C102-C103</f>
        <v>-2798722.0170000009</v>
      </c>
      <c r="D104" s="69"/>
      <c r="E104" s="52">
        <f>E102-E103</f>
        <v>-178584306.37199998</v>
      </c>
      <c r="F104" s="69">
        <f>F102-F103</f>
        <v>-134678980.847</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877.99419130583999</v>
      </c>
      <c r="C111" s="108">
        <v>816.28680692858404</v>
      </c>
      <c r="D111" s="72">
        <f>IFERROR(((B111/C111)-1)*100,IF(B111+C111&lt;&gt;0,100,0))</f>
        <v>7.5595224440096365</v>
      </c>
      <c r="E111" s="71"/>
      <c r="F111" s="107">
        <v>882.15664578541498</v>
      </c>
      <c r="G111" s="107">
        <v>871.30623534220001</v>
      </c>
    </row>
    <row r="112" spans="1:7" s="15" customFormat="1" ht="12" x14ac:dyDescent="0.2">
      <c r="A112" s="66" t="s">
        <v>50</v>
      </c>
      <c r="B112" s="107">
        <v>865.34176915246803</v>
      </c>
      <c r="C112" s="108">
        <v>804.72284846271305</v>
      </c>
      <c r="D112" s="72">
        <f>IFERROR(((B112/C112)-1)*100,IF(B112+C112&lt;&gt;0,100,0))</f>
        <v>7.5328941890437484</v>
      </c>
      <c r="E112" s="71"/>
      <c r="F112" s="107">
        <v>869.45452605479795</v>
      </c>
      <c r="G112" s="107">
        <v>858.65000560355099</v>
      </c>
    </row>
    <row r="113" spans="1:7" s="15" customFormat="1" ht="12" x14ac:dyDescent="0.2">
      <c r="A113" s="66" t="s">
        <v>51</v>
      </c>
      <c r="B113" s="107">
        <v>943.42388038189995</v>
      </c>
      <c r="C113" s="108">
        <v>874.35943981347896</v>
      </c>
      <c r="D113" s="72">
        <f>IFERROR(((B113/C113)-1)*100,IF(B113+C113&lt;&gt;0,100,0))</f>
        <v>7.8988614319934536</v>
      </c>
      <c r="E113" s="71"/>
      <c r="F113" s="107">
        <v>947.74945041202898</v>
      </c>
      <c r="G113" s="107">
        <v>937.67007280321195</v>
      </c>
    </row>
    <row r="114" spans="1:7" s="25" customFormat="1" ht="12" x14ac:dyDescent="0.2">
      <c r="A114" s="68" t="s">
        <v>52</v>
      </c>
      <c r="B114" s="72"/>
      <c r="C114" s="71"/>
      <c r="D114" s="73"/>
      <c r="E114" s="71"/>
      <c r="F114" s="58"/>
      <c r="G114" s="58"/>
    </row>
    <row r="115" spans="1:7" s="15" customFormat="1" ht="12" x14ac:dyDescent="0.2">
      <c r="A115" s="66" t="s">
        <v>56</v>
      </c>
      <c r="B115" s="107">
        <v>685.43288794131001</v>
      </c>
      <c r="C115" s="108">
        <v>631.16666240905897</v>
      </c>
      <c r="D115" s="72">
        <f>IFERROR(((B115/C115)-1)*100,IF(B115+C115&lt;&gt;0,100,0))</f>
        <v>8.5977648637407089</v>
      </c>
      <c r="E115" s="71"/>
      <c r="F115" s="107">
        <v>686.23637625689003</v>
      </c>
      <c r="G115" s="107">
        <v>682.78381788720105</v>
      </c>
    </row>
    <row r="116" spans="1:7" s="15" customFormat="1" ht="12" x14ac:dyDescent="0.2">
      <c r="A116" s="66" t="s">
        <v>57</v>
      </c>
      <c r="B116" s="107">
        <v>893.92659372658397</v>
      </c>
      <c r="C116" s="108">
        <v>822.713851503108</v>
      </c>
      <c r="D116" s="72">
        <f>IFERROR(((B116/C116)-1)*100,IF(B116+C116&lt;&gt;0,100,0))</f>
        <v>8.6558336283471426</v>
      </c>
      <c r="E116" s="71"/>
      <c r="F116" s="107">
        <v>895.70244104222104</v>
      </c>
      <c r="G116" s="107">
        <v>887.58284584628802</v>
      </c>
    </row>
    <row r="117" spans="1:7" s="15" customFormat="1" ht="12" x14ac:dyDescent="0.2">
      <c r="A117" s="66" t="s">
        <v>59</v>
      </c>
      <c r="B117" s="107">
        <v>1002.81787511757</v>
      </c>
      <c r="C117" s="108">
        <v>931.02737759835395</v>
      </c>
      <c r="D117" s="72">
        <f>IFERROR(((B117/C117)-1)*100,IF(B117+C117&lt;&gt;0,100,0))</f>
        <v>7.7108900604410113</v>
      </c>
      <c r="E117" s="71"/>
      <c r="F117" s="107">
        <v>1007.09507265585</v>
      </c>
      <c r="G117" s="107">
        <v>993.31505249757697</v>
      </c>
    </row>
    <row r="118" spans="1:7" s="15" customFormat="1" ht="12" x14ac:dyDescent="0.2">
      <c r="A118" s="66" t="s">
        <v>58</v>
      </c>
      <c r="B118" s="107">
        <v>911.53750809178598</v>
      </c>
      <c r="C118" s="108">
        <v>863.91504296831999</v>
      </c>
      <c r="D118" s="72">
        <f>IFERROR(((B118/C118)-1)*100,IF(B118+C118&lt;&gt;0,100,0))</f>
        <v>5.5124014231584972</v>
      </c>
      <c r="E118" s="71"/>
      <c r="F118" s="107">
        <v>918.31314731018995</v>
      </c>
      <c r="G118" s="107">
        <v>905.24308212776498</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1340</v>
      </c>
      <c r="C127" s="53">
        <v>912</v>
      </c>
      <c r="D127" s="72">
        <f>IFERROR(((B127/C127)-1)*100,IF(B127+C127&lt;&gt;0,100,0))</f>
        <v>46.929824561403507</v>
      </c>
      <c r="E127" s="53">
        <v>15086</v>
      </c>
      <c r="F127" s="53">
        <v>11949</v>
      </c>
      <c r="G127" s="72">
        <f>IFERROR(((E127/F127)-1)*100,IF(E127+F127&lt;&gt;0,100,0))</f>
        <v>26.253242949200772</v>
      </c>
    </row>
    <row r="128" spans="1:7" s="15" customFormat="1" ht="12" x14ac:dyDescent="0.2">
      <c r="A128" s="66" t="s">
        <v>74</v>
      </c>
      <c r="B128" s="54">
        <v>2</v>
      </c>
      <c r="C128" s="53">
        <v>12</v>
      </c>
      <c r="D128" s="72">
        <f>IFERROR(((B128/C128)-1)*100,IF(B128+C128&lt;&gt;0,100,0))</f>
        <v>-83.333333333333343</v>
      </c>
      <c r="E128" s="53">
        <v>259</v>
      </c>
      <c r="F128" s="53">
        <v>302</v>
      </c>
      <c r="G128" s="72">
        <f>IFERROR(((E128/F128)-1)*100,IF(E128+F128&lt;&gt;0,100,0))</f>
        <v>-14.238410596026485</v>
      </c>
    </row>
    <row r="129" spans="1:7" s="25" customFormat="1" ht="12" x14ac:dyDescent="0.2">
      <c r="A129" s="68" t="s">
        <v>34</v>
      </c>
      <c r="B129" s="69">
        <f>SUM(B126:B128)</f>
        <v>1342</v>
      </c>
      <c r="C129" s="69">
        <f>SUM(C126:C128)</f>
        <v>924</v>
      </c>
      <c r="D129" s="72">
        <f>IFERROR(((B129/C129)-1)*100,IF(B129+C129&lt;&gt;0,100,0))</f>
        <v>45.238095238095234</v>
      </c>
      <c r="E129" s="69">
        <f>SUM(E126:E128)</f>
        <v>15351</v>
      </c>
      <c r="F129" s="69">
        <f>SUM(F126:F128)</f>
        <v>12259</v>
      </c>
      <c r="G129" s="72">
        <f>IFERROR(((E129/F129)-1)*100,IF(E129+F129&lt;&gt;0,100,0))</f>
        <v>25.222285667672729</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0</v>
      </c>
      <c r="C132" s="53">
        <v>14</v>
      </c>
      <c r="D132" s="72">
        <f>IFERROR(((B132/C132)-1)*100,IF(B132+C132&lt;&gt;0,100,0))</f>
        <v>-100</v>
      </c>
      <c r="E132" s="53">
        <v>190</v>
      </c>
      <c r="F132" s="53">
        <v>158</v>
      </c>
      <c r="G132" s="72">
        <f>IFERROR(((E132/F132)-1)*100,IF(E132+F132&lt;&gt;0,100,0))</f>
        <v>20.253164556962023</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0</v>
      </c>
      <c r="C134" s="69">
        <f>SUM(C132:C133)</f>
        <v>14</v>
      </c>
      <c r="D134" s="72">
        <f>IFERROR(((B134/C134)-1)*100,IF(B134+C134&lt;&gt;0,100,0))</f>
        <v>-100</v>
      </c>
      <c r="E134" s="69">
        <f>SUM(E132:E133)</f>
        <v>190</v>
      </c>
      <c r="F134" s="69">
        <f>SUM(F132:F133)</f>
        <v>158</v>
      </c>
      <c r="G134" s="72">
        <f>IFERROR(((E134/F134)-1)*100,IF(E134+F134&lt;&gt;0,100,0))</f>
        <v>20.253164556962023</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732809</v>
      </c>
      <c r="C138" s="53">
        <v>1677490</v>
      </c>
      <c r="D138" s="72">
        <f>IFERROR(((B138/C138)-1)*100,IF(B138+C138&lt;&gt;0,100,0))</f>
        <v>-56.315149419668664</v>
      </c>
      <c r="E138" s="53">
        <v>12176745</v>
      </c>
      <c r="F138" s="53">
        <v>11958724</v>
      </c>
      <c r="G138" s="72">
        <f>IFERROR(((E138/F138)-1)*100,IF(E138+F138&lt;&gt;0,100,0))</f>
        <v>1.8231125661901659</v>
      </c>
    </row>
    <row r="139" spans="1:7" s="15" customFormat="1" ht="12" x14ac:dyDescent="0.2">
      <c r="A139" s="66" t="s">
        <v>74</v>
      </c>
      <c r="B139" s="54">
        <v>288</v>
      </c>
      <c r="C139" s="53">
        <v>1397</v>
      </c>
      <c r="D139" s="72">
        <f>IFERROR(((B139/C139)-1)*100,IF(B139+C139&lt;&gt;0,100,0))</f>
        <v>-79.384395132426633</v>
      </c>
      <c r="E139" s="53">
        <v>11959</v>
      </c>
      <c r="F139" s="53">
        <v>13705</v>
      </c>
      <c r="G139" s="72">
        <f>IFERROR(((E139/F139)-1)*100,IF(E139+F139&lt;&gt;0,100,0))</f>
        <v>-12.739875957679681</v>
      </c>
    </row>
    <row r="140" spans="1:7" s="15" customFormat="1" ht="12" x14ac:dyDescent="0.2">
      <c r="A140" s="68" t="s">
        <v>34</v>
      </c>
      <c r="B140" s="69">
        <f>SUM(B137:B139)</f>
        <v>733097</v>
      </c>
      <c r="C140" s="69">
        <f>SUM(C137:C139)</f>
        <v>1678887</v>
      </c>
      <c r="D140" s="72">
        <f>IFERROR(((B140/C140)-1)*100,IF(B140+C140&lt;&gt;0,100,0))</f>
        <v>-56.334345313293866</v>
      </c>
      <c r="E140" s="69">
        <f>SUM(E137:E139)</f>
        <v>12189534</v>
      </c>
      <c r="F140" s="69">
        <f>SUM(F137:F139)</f>
        <v>11972851</v>
      </c>
      <c r="G140" s="72">
        <f>IFERROR(((E140/F140)-1)*100,IF(E140+F140&lt;&gt;0,100,0))</f>
        <v>1.8097861570314455</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0</v>
      </c>
      <c r="C143" s="53">
        <v>14000</v>
      </c>
      <c r="D143" s="72">
        <f>IFERROR(((B143/C143)-1)*100,)</f>
        <v>-100</v>
      </c>
      <c r="E143" s="53">
        <v>129409</v>
      </c>
      <c r="F143" s="53">
        <v>183341</v>
      </c>
      <c r="G143" s="72">
        <f>IFERROR(((E143/F143)-1)*100,)</f>
        <v>-29.416224412433667</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0</v>
      </c>
      <c r="C145" s="69">
        <f>SUM(C143:C144)</f>
        <v>14000</v>
      </c>
      <c r="D145" s="72">
        <f>IFERROR(((B145/C145)-1)*100,)</f>
        <v>-100</v>
      </c>
      <c r="E145" s="69">
        <f>SUM(E143:E144)</f>
        <v>129409</v>
      </c>
      <c r="F145" s="69">
        <f>SUM(F143:F144)</f>
        <v>183341</v>
      </c>
      <c r="G145" s="72">
        <f>IFERROR(((E145/F145)-1)*100,)</f>
        <v>-29.416224412433667</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63394489.839199997</v>
      </c>
      <c r="C149" s="53">
        <v>142343397.48129001</v>
      </c>
      <c r="D149" s="72">
        <f>IFERROR(((B149/C149)-1)*100,IF(B149+C149&lt;&gt;0,100,0))</f>
        <v>-55.463694866821811</v>
      </c>
      <c r="E149" s="53">
        <v>1055412255.8361599</v>
      </c>
      <c r="F149" s="53">
        <v>1057989739.65411</v>
      </c>
      <c r="G149" s="72">
        <f>IFERROR(((E149/F149)-1)*100,IF(E149+F149&lt;&gt;0,100,0))</f>
        <v>-0.24362087091626128</v>
      </c>
    </row>
    <row r="150" spans="1:7" x14ac:dyDescent="0.2">
      <c r="A150" s="66" t="s">
        <v>74</v>
      </c>
      <c r="B150" s="54">
        <v>2532219.84</v>
      </c>
      <c r="C150" s="53">
        <v>11401001.470000001</v>
      </c>
      <c r="D150" s="72">
        <f>IFERROR(((B150/C150)-1)*100,IF(B150+C150&lt;&gt;0,100,0))</f>
        <v>-77.789496416931868</v>
      </c>
      <c r="E150" s="53">
        <v>80251670.359999999</v>
      </c>
      <c r="F150" s="53">
        <v>92919545.469999999</v>
      </c>
      <c r="G150" s="72">
        <f>IFERROR(((E150/F150)-1)*100,IF(E150+F150&lt;&gt;0,100,0))</f>
        <v>-13.633165170927308</v>
      </c>
    </row>
    <row r="151" spans="1:7" s="15" customFormat="1" ht="12" x14ac:dyDescent="0.2">
      <c r="A151" s="68" t="s">
        <v>34</v>
      </c>
      <c r="B151" s="69">
        <f>SUM(B148:B150)</f>
        <v>65926709.679199994</v>
      </c>
      <c r="C151" s="69">
        <f>SUM(C148:C150)</f>
        <v>153744398.95129001</v>
      </c>
      <c r="D151" s="72">
        <f>IFERROR(((B151/C151)-1)*100,IF(B151+C151&lt;&gt;0,100,0))</f>
        <v>-57.119277106096597</v>
      </c>
      <c r="E151" s="69">
        <f>SUM(E148:E150)</f>
        <v>1135683004.95366</v>
      </c>
      <c r="F151" s="69">
        <f>SUM(F148:F150)</f>
        <v>1150919127.37111</v>
      </c>
      <c r="G151" s="72">
        <f>IFERROR(((E151/F151)-1)*100,IF(E151+F151&lt;&gt;0,100,0))</f>
        <v>-1.3238221570139097</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0</v>
      </c>
      <c r="C154" s="53">
        <v>23637.035</v>
      </c>
      <c r="D154" s="72">
        <f>IFERROR(((B154/C154)-1)*100,IF(B154+C154&lt;&gt;0,100,0))</f>
        <v>-100</v>
      </c>
      <c r="E154" s="53">
        <v>186869.93437179999</v>
      </c>
      <c r="F154" s="53">
        <v>360065.52505</v>
      </c>
      <c r="G154" s="72">
        <f>IFERROR(((E154/F154)-1)*100,IF(E154+F154&lt;&gt;0,100,0))</f>
        <v>-48.101131218866186</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0</v>
      </c>
      <c r="C156" s="69">
        <f>SUM(C154:C155)</f>
        <v>23637.035</v>
      </c>
      <c r="D156" s="72">
        <f>IFERROR(((B156/C156)-1)*100,IF(B156+C156&lt;&gt;0,100,0))</f>
        <v>-100</v>
      </c>
      <c r="E156" s="69">
        <f>SUM(E154:E155)</f>
        <v>186869.93437179999</v>
      </c>
      <c r="F156" s="69">
        <f>SUM(F154:F155)</f>
        <v>360065.52505</v>
      </c>
      <c r="G156" s="72">
        <f>IFERROR(((E156/F156)-1)*100,IF(E156+F156&lt;&gt;0,100,0))</f>
        <v>-48.101131218866186</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1481719</v>
      </c>
      <c r="C160" s="53">
        <v>1623322</v>
      </c>
      <c r="D160" s="72">
        <f>IFERROR(((B160/C160)-1)*100,IF(B160+C160&lt;&gt;0,100,0))</f>
        <v>-8.7230383127931521</v>
      </c>
      <c r="E160" s="65"/>
      <c r="F160" s="65"/>
      <c r="G160" s="52"/>
    </row>
    <row r="161" spans="1:7" s="15" customFormat="1" ht="12" x14ac:dyDescent="0.2">
      <c r="A161" s="66" t="s">
        <v>74</v>
      </c>
      <c r="B161" s="54">
        <v>1420</v>
      </c>
      <c r="C161" s="53">
        <v>1679</v>
      </c>
      <c r="D161" s="72">
        <f>IFERROR(((B161/C161)-1)*100,IF(B161+C161&lt;&gt;0,100,0))</f>
        <v>-15.425848719475876</v>
      </c>
      <c r="E161" s="65"/>
      <c r="F161" s="65"/>
      <c r="G161" s="52"/>
    </row>
    <row r="162" spans="1:7" s="25" customFormat="1" ht="12" x14ac:dyDescent="0.2">
      <c r="A162" s="68" t="s">
        <v>34</v>
      </c>
      <c r="B162" s="69">
        <f>SUM(B159:B161)</f>
        <v>1483139</v>
      </c>
      <c r="C162" s="69">
        <f>SUM(C159:C161)</f>
        <v>1625416</v>
      </c>
      <c r="D162" s="72">
        <f>IFERROR(((B162/C162)-1)*100,IF(B162+C162&lt;&gt;0,100,0))</f>
        <v>-8.7532668559925586</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142603</v>
      </c>
      <c r="C165" s="53">
        <v>48737</v>
      </c>
      <c r="D165" s="72">
        <f>IFERROR(((B165/C165)-1)*100,IF(B165+C165&lt;&gt;0,100,0))</f>
        <v>192.59700022570124</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142603</v>
      </c>
      <c r="C167" s="69">
        <f>SUM(C165:C166)</f>
        <v>48737</v>
      </c>
      <c r="D167" s="72">
        <f>IFERROR(((B167/C167)-1)*100,IF(B167+C167&lt;&gt;0,100,0))</f>
        <v>192.59700022570124</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20372</v>
      </c>
      <c r="C175" s="87">
        <v>19836</v>
      </c>
      <c r="D175" s="72">
        <f>IFERROR(((B175/C175)-1)*100,IF(B175+C175&lt;&gt;0,100,0))</f>
        <v>2.7021576930832847</v>
      </c>
      <c r="E175" s="87">
        <v>1002940</v>
      </c>
      <c r="F175" s="87">
        <v>805738</v>
      </c>
      <c r="G175" s="72">
        <f>IFERROR(((E175/F175)-1)*100,IF(E175+F175&lt;&gt;0,100,0))</f>
        <v>24.474705177117116</v>
      </c>
    </row>
    <row r="176" spans="1:7" x14ac:dyDescent="0.2">
      <c r="A176" s="66" t="s">
        <v>32</v>
      </c>
      <c r="B176" s="86">
        <v>110566</v>
      </c>
      <c r="C176" s="87">
        <v>100574</v>
      </c>
      <c r="D176" s="72">
        <f t="shared" ref="D176:D178" si="5">IFERROR(((B176/C176)-1)*100,IF(B176+C176&lt;&gt;0,100,0))</f>
        <v>9.9349732535247703</v>
      </c>
      <c r="E176" s="87">
        <v>5424736</v>
      </c>
      <c r="F176" s="87">
        <v>5121386</v>
      </c>
      <c r="G176" s="72">
        <f>IFERROR(((E176/F176)-1)*100,IF(E176+F176&lt;&gt;0,100,0))</f>
        <v>5.9232012584093496</v>
      </c>
    </row>
    <row r="177" spans="1:7" x14ac:dyDescent="0.2">
      <c r="A177" s="66" t="s">
        <v>92</v>
      </c>
      <c r="B177" s="86">
        <v>46291579.567989998</v>
      </c>
      <c r="C177" s="87">
        <v>50017082.151000001</v>
      </c>
      <c r="D177" s="72">
        <f t="shared" si="5"/>
        <v>-7.4484604514970076</v>
      </c>
      <c r="E177" s="87">
        <v>2173365022.8136802</v>
      </c>
      <c r="F177" s="87">
        <v>2171161141.10746</v>
      </c>
      <c r="G177" s="72">
        <f>IFERROR(((E177/F177)-1)*100,IF(E177+F177&lt;&gt;0,100,0))</f>
        <v>0.10150705373697111</v>
      </c>
    </row>
    <row r="178" spans="1:7" x14ac:dyDescent="0.2">
      <c r="A178" s="66" t="s">
        <v>93</v>
      </c>
      <c r="B178" s="86">
        <v>222290</v>
      </c>
      <c r="C178" s="87">
        <v>257346</v>
      </c>
      <c r="D178" s="72">
        <f t="shared" si="5"/>
        <v>-13.622127408236384</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480</v>
      </c>
      <c r="C181" s="87">
        <v>1008</v>
      </c>
      <c r="D181" s="72">
        <f t="shared" ref="D181:D184" si="6">IFERROR(((B181/C181)-1)*100,IF(B181+C181&lt;&gt;0,100,0))</f>
        <v>-52.380952380952387</v>
      </c>
      <c r="E181" s="87">
        <v>26820</v>
      </c>
      <c r="F181" s="87">
        <v>31046</v>
      </c>
      <c r="G181" s="72">
        <f t="shared" ref="G181" si="7">IFERROR(((E181/F181)-1)*100,IF(E181+F181&lt;&gt;0,100,0))</f>
        <v>-13.612059524576436</v>
      </c>
    </row>
    <row r="182" spans="1:7" x14ac:dyDescent="0.2">
      <c r="A182" s="66" t="s">
        <v>32</v>
      </c>
      <c r="B182" s="86">
        <v>6002</v>
      </c>
      <c r="C182" s="87">
        <v>13988</v>
      </c>
      <c r="D182" s="72">
        <f t="shared" si="6"/>
        <v>-57.091792965398916</v>
      </c>
      <c r="E182" s="87">
        <v>328780</v>
      </c>
      <c r="F182" s="87">
        <v>430294</v>
      </c>
      <c r="G182" s="72">
        <f t="shared" ref="G182" si="8">IFERROR(((E182/F182)-1)*100,IF(E182+F182&lt;&gt;0,100,0))</f>
        <v>-23.59177678517479</v>
      </c>
    </row>
    <row r="183" spans="1:7" x14ac:dyDescent="0.2">
      <c r="A183" s="66" t="s">
        <v>92</v>
      </c>
      <c r="B183" s="86">
        <v>80936.586580000003</v>
      </c>
      <c r="C183" s="87">
        <v>272438.56666000001</v>
      </c>
      <c r="D183" s="72">
        <f t="shared" si="6"/>
        <v>-70.291802819162584</v>
      </c>
      <c r="E183" s="87">
        <v>4236582.4968999997</v>
      </c>
      <c r="F183" s="87">
        <v>8341741.5196599998</v>
      </c>
      <c r="G183" s="72">
        <f t="shared" ref="G183" si="9">IFERROR(((E183/F183)-1)*100,IF(E183+F183&lt;&gt;0,100,0))</f>
        <v>-49.212253977000742</v>
      </c>
    </row>
    <row r="184" spans="1:7" x14ac:dyDescent="0.2">
      <c r="A184" s="66" t="s">
        <v>93</v>
      </c>
      <c r="B184" s="86">
        <v>71960</v>
      </c>
      <c r="C184" s="87">
        <v>92768</v>
      </c>
      <c r="D184" s="72">
        <f t="shared" si="6"/>
        <v>-22.430148327009313</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2023-10-16T20:36:04Z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