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D230A98-8A9D-4F94-82DF-EF5D521094D8}" xr6:coauthVersionLast="47" xr6:coauthVersionMax="47" xr10:uidLastSave="{00000000-0000-0000-0000-000000000000}"/>
  <bookViews>
    <workbookView xWindow="2595" yWindow="259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<sst xmlns="http://schemas.openxmlformats.org/spreadsheetml/2006/main" count="265" uniqueCount="100">
  <si>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</si>
  <si>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</si>
  <si>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</si>
  <si>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</si>
  <si>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</si>
  <si>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</si>
  <si>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</si>
  <si>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</si>
  <si>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</si>
  <si>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</si>
  <si>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</si>
  <si>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</si>
  <si>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</si>
  <si>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</si>
  <si>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</si>
  <si>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</si>
  <si>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</si>
  <si>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</si>
  <si>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</si>
  <si>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</si>
  <si>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</si>
  <si>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</si>
  <si>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</si>
  <si>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</si>
  <si>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</si>
  <si>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</si>
  <si>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</si>
  <si>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</si>
  <si>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</si>
  <si>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</si>
  <si>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</si>
  <si>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</si>
  <si>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</si>
  <si>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</si>
  <si>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</si>
  <si>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</si>
  <si>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</si>
  <si>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</si>
  <si>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</si>
  <si>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</si>
  <si>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</si>
  <si>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</si>
  <si>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</si>
  <si>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</si>
  <si>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</si>
  <si>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</si>
  <si>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</si>
  <si>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</si>
  <si>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</si>
  <si>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</si>
  <si>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</si>
  <si>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</si>
  <si>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</si>
  <si>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</si>
  <si>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</si>
  <si>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</si>
  <si>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</si>
  <si>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</si>
  <si>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</si>
  <si>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</si>
  <si>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</si>
  <si>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</si>
  <si>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</si>
  <si>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</si>
  <si>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</si>
  <si>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</si>
  <si>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</si>
  <si>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</si>
  <si>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</si>
  <si>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</si>
  <si>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</si>
  <si>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</si>
  <si>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</si>
  <si>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</si>
  <si>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</si>
  <si>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</si>
  <si>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</si>
  <si>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</si>
  <si>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</si>
  <si>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</si>
  <si>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</si>
  <si>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</si>
  <si>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</si>
  <si>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</si>
  <si>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</si>
  <si>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</si>
  <si>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</si>
  <si>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</si>
  <si>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</si>
  <si>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</si>
  <si>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</si>
  <si>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</si>
  <si>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</si>
  <si>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</si>
  <si>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</si>
  <si>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</si>
  <si>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</si>
  <si>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13 September 2024</t>
  </si>
  <si>
    <t>13.09.2024</t>
  </si>
  <si>
    <t>15.09.2023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</si>
</sst>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2243345</v>
      </c>
      <c r="C11" s="54">
        <v>1689755</v>
      </c>
      <c r="D11" s="73">
        <f>IFERROR(((B11/C11)-1)*100,IF(B11+C11&lt;&gt;0,100,0))</f>
        <v>32.761554189808571</v>
      </c>
      <c r="E11" s="54">
        <v>64785641</v>
      </c>
      <c r="F11" s="54">
        <v>56428050</v>
      </c>
      <c r="G11" s="73">
        <f>IFERROR(((E11/F11)-1)*100,IF(E11+F11&lt;&gt;0,100,0))</f>
        <v>14.811057621165368</v>
      </c>
    </row>
    <row r="12" spans="1:7" s="15" customFormat="1" ht="12" x14ac:dyDescent="0.2">
      <c r="A12" s="51" t="s">
        <v>9</v>
      </c>
      <c r="B12" s="54">
        <v>1676963.4879999999</v>
      </c>
      <c r="C12" s="54">
        <v>1892723.4380000001</v>
      </c>
      <c r="D12" s="73">
        <f>IFERROR(((B12/C12)-1)*100,IF(B12+C12&lt;&gt;0,100,0))</f>
        <v>-11.39944408507928</v>
      </c>
      <c r="E12" s="54">
        <v>53270020.118000001</v>
      </c>
      <c r="F12" s="54">
        <v>54873878.545999996</v>
      </c>
      <c r="G12" s="73">
        <f>IFERROR(((E12/F12)-1)*100,IF(E12+F12&lt;&gt;0,100,0))</f>
        <v>-2.9228085757698086</v>
      </c>
    </row>
    <row r="13" spans="1:7" s="15" customFormat="1" ht="12" x14ac:dyDescent="0.2">
      <c r="A13" s="51" t="s">
        <v>10</v>
      </c>
      <c r="B13" s="54">
        <v>115398740.46140601</v>
      </c>
      <c r="C13" s="54">
        <v>123442043.275939</v>
      </c>
      <c r="D13" s="73">
        <f>IFERROR(((B13/C13)-1)*100,IF(B13+C13&lt;&gt;0,100,0))</f>
        <v>-6.5158535949969787</v>
      </c>
      <c r="E13" s="54">
        <v>3686106823.52665</v>
      </c>
      <c r="F13" s="54">
        <v>3970549884.67137</v>
      </c>
      <c r="G13" s="73">
        <f>IFERROR(((E13/F13)-1)*100,IF(E13+F13&lt;&gt;0,100,0))</f>
        <v>-7.1638203625859376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446</v>
      </c>
      <c r="C16" s="54">
        <v>421</v>
      </c>
      <c r="D16" s="73">
        <f>IFERROR(((B16/C16)-1)*100,IF(B16+C16&lt;&gt;0,100,0))</f>
        <v>5.9382422802850332</v>
      </c>
      <c r="E16" s="54">
        <v>16112</v>
      </c>
      <c r="F16" s="54">
        <v>13746</v>
      </c>
      <c r="G16" s="73">
        <f>IFERROR(((E16/F16)-1)*100,IF(E16+F16&lt;&gt;0,100,0))</f>
        <v>17.212279935981378</v>
      </c>
    </row>
    <row r="17" spans="1:7" s="15" customFormat="1" ht="12" x14ac:dyDescent="0.2">
      <c r="A17" s="51" t="s">
        <v>9</v>
      </c>
      <c r="B17" s="54">
        <v>193579.40900000001</v>
      </c>
      <c r="C17" s="54">
        <v>160243.27600000001</v>
      </c>
      <c r="D17" s="73">
        <f>IFERROR(((B17/C17)-1)*100,IF(B17+C17&lt;&gt;0,100,0))</f>
        <v>20.803451996325894</v>
      </c>
      <c r="E17" s="54">
        <v>8153340.125</v>
      </c>
      <c r="F17" s="54">
        <v>6217511.6749999998</v>
      </c>
      <c r="G17" s="73">
        <f>IFERROR(((E17/F17)-1)*100,IF(E17+F17&lt;&gt;0,100,0))</f>
        <v>31.135099557332158</v>
      </c>
    </row>
    <row r="18" spans="1:7" s="15" customFormat="1" ht="12" x14ac:dyDescent="0.2">
      <c r="A18" s="51" t="s">
        <v>10</v>
      </c>
      <c r="B18" s="54">
        <v>17365898.4201166</v>
      </c>
      <c r="C18" s="54">
        <v>10871139.508969299</v>
      </c>
      <c r="D18" s="73">
        <f>IFERROR(((B18/C18)-1)*100,IF(B18+C18&lt;&gt;0,100,0))</f>
        <v>59.743129096896965</v>
      </c>
      <c r="E18" s="54">
        <v>418908861.14902902</v>
      </c>
      <c r="F18" s="54">
        <v>352027957.42076898</v>
      </c>
      <c r="G18" s="73">
        <f>IFERROR(((E18/F18)-1)*100,IF(E18+F18&lt;&gt;0,100,0))</f>
        <v>18.998747775114701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16989048.283610001</v>
      </c>
      <c r="C24" s="53">
        <v>17660432.68626</v>
      </c>
      <c r="D24" s="52">
        <f>B24-C24</f>
        <v>-671384.40264999866</v>
      </c>
      <c r="E24" s="54">
        <v>520607566.79407001</v>
      </c>
      <c r="F24" s="54">
        <v>546501206.44853997</v>
      </c>
      <c r="G24" s="52">
        <f>E24-F24</f>
        <v>-25893639.654469967</v>
      </c>
    </row>
    <row r="25" spans="1:7" s="15" customFormat="1" ht="12" x14ac:dyDescent="0.2">
      <c r="A25" s="55" t="s">
        <v>15</v>
      </c>
      <c r="B25" s="53">
        <v>15885929.551859999</v>
      </c>
      <c r="C25" s="53">
        <v>20826753.904380001</v>
      </c>
      <c r="D25" s="52">
        <f>B25-C25</f>
        <v>-4940824.3525200021</v>
      </c>
      <c r="E25" s="54">
        <v>615092154.90166998</v>
      </c>
      <c r="F25" s="54">
        <v>643068533.97836006</v>
      </c>
      <c r="G25" s="52">
        <f>E25-F25</f>
        <v>-27976379.076690078</v>
      </c>
    </row>
    <row r="26" spans="1:7" s="25" customFormat="1" ht="12" x14ac:dyDescent="0.2">
      <c r="A26" s="56" t="s">
        <v>16</v>
      </c>
      <c r="B26" s="57">
        <f>B24-B25</f>
        <v>1103118.7317500021</v>
      </c>
      <c r="C26" s="57">
        <f>C24-C25</f>
        <v>-3166321.2181200013</v>
      </c>
      <c r="D26" s="57"/>
      <c r="E26" s="57">
        <f>E24-E25</f>
        <v>-94484588.107599974</v>
      </c>
      <c r="F26" s="57">
        <f>F24-F25</f>
        <v>-96567327.529820085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81978.593137300006</v>
      </c>
      <c r="C33" s="104">
        <v>74589.809491930006</v>
      </c>
      <c r="D33" s="73">
        <f t="shared" ref="D33:D42" si="0">IFERROR(((B33/C33)-1)*100,IF(B33+C33&lt;&gt;0,100,0))</f>
        <v>9.905888881737134</v>
      </c>
      <c r="E33" s="51"/>
      <c r="F33" s="104">
        <v>82160.679999999993</v>
      </c>
      <c r="G33" s="104">
        <v>80538.94</v>
      </c>
    </row>
    <row r="34" spans="1:7" s="15" customFormat="1" ht="12" x14ac:dyDescent="0.2">
      <c r="A34" s="51" t="s">
        <v>23</v>
      </c>
      <c r="B34" s="104">
        <v>86327.396767929997</v>
      </c>
      <c r="C34" s="104">
        <v>74030.243422169995</v>
      </c>
      <c r="D34" s="73">
        <f t="shared" si="0"/>
        <v>16.610985966415658</v>
      </c>
      <c r="E34" s="51"/>
      <c r="F34" s="104">
        <v>86903.11</v>
      </c>
      <c r="G34" s="104">
        <v>83887.12</v>
      </c>
    </row>
    <row r="35" spans="1:7" s="15" customFormat="1" ht="12" x14ac:dyDescent="0.2">
      <c r="A35" s="51" t="s">
        <v>24</v>
      </c>
      <c r="B35" s="104">
        <v>85660.364493760004</v>
      </c>
      <c r="C35" s="104">
        <v>68091.278416899993</v>
      </c>
      <c r="D35" s="73">
        <f t="shared" si="0"/>
        <v>25.80225615575964</v>
      </c>
      <c r="E35" s="51"/>
      <c r="F35" s="104">
        <v>86242.93</v>
      </c>
      <c r="G35" s="104">
        <v>85059.34</v>
      </c>
    </row>
    <row r="36" spans="1:7" s="15" customFormat="1" ht="12" x14ac:dyDescent="0.2">
      <c r="A36" s="51" t="s">
        <v>25</v>
      </c>
      <c r="B36" s="104">
        <v>74367.496601799998</v>
      </c>
      <c r="C36" s="104">
        <v>69029.17280606</v>
      </c>
      <c r="D36" s="73">
        <f t="shared" si="0"/>
        <v>7.7334315025593847</v>
      </c>
      <c r="E36" s="51"/>
      <c r="F36" s="104">
        <v>74548.67</v>
      </c>
      <c r="G36" s="104">
        <v>72921.179999999993</v>
      </c>
    </row>
    <row r="37" spans="1:7" s="15" customFormat="1" ht="12" x14ac:dyDescent="0.2">
      <c r="A37" s="51" t="s">
        <v>79</v>
      </c>
      <c r="B37" s="104">
        <v>54630.701608559997</v>
      </c>
      <c r="C37" s="104">
        <v>60067.968938149999</v>
      </c>
      <c r="D37" s="73">
        <f t="shared" si="0"/>
        <v>-9.0518581295608307</v>
      </c>
      <c r="E37" s="51"/>
      <c r="F37" s="104">
        <v>55176.6</v>
      </c>
      <c r="G37" s="104">
        <v>50763.89</v>
      </c>
    </row>
    <row r="38" spans="1:7" s="15" customFormat="1" ht="12" x14ac:dyDescent="0.2">
      <c r="A38" s="51" t="s">
        <v>26</v>
      </c>
      <c r="B38" s="104">
        <v>111179.79781516</v>
      </c>
      <c r="C38" s="104">
        <v>102474.69315953</v>
      </c>
      <c r="D38" s="73">
        <f t="shared" si="0"/>
        <v>8.4948823824025688</v>
      </c>
      <c r="E38" s="51"/>
      <c r="F38" s="104">
        <v>112286.32</v>
      </c>
      <c r="G38" s="104">
        <v>110652.37</v>
      </c>
    </row>
    <row r="39" spans="1:7" s="15" customFormat="1" ht="12" x14ac:dyDescent="0.2">
      <c r="A39" s="51" t="s">
        <v>27</v>
      </c>
      <c r="B39" s="104">
        <v>20610.810752680001</v>
      </c>
      <c r="C39" s="104">
        <v>16238.076952560001</v>
      </c>
      <c r="D39" s="73">
        <f t="shared" si="0"/>
        <v>26.928889503942276</v>
      </c>
      <c r="E39" s="51"/>
      <c r="F39" s="104">
        <v>20991.3</v>
      </c>
      <c r="G39" s="104">
        <v>20462.36</v>
      </c>
    </row>
    <row r="40" spans="1:7" s="15" customFormat="1" ht="12" x14ac:dyDescent="0.2">
      <c r="A40" s="51" t="s">
        <v>28</v>
      </c>
      <c r="B40" s="104">
        <v>115771.10135876</v>
      </c>
      <c r="C40" s="104">
        <v>100816.31016677</v>
      </c>
      <c r="D40" s="73">
        <f t="shared" si="0"/>
        <v>14.833702173043072</v>
      </c>
      <c r="E40" s="51"/>
      <c r="F40" s="104">
        <v>117319.45</v>
      </c>
      <c r="G40" s="104">
        <v>115119.26</v>
      </c>
    </row>
    <row r="41" spans="1:7" s="15" customFormat="1" ht="12" x14ac:dyDescent="0.2">
      <c r="A41" s="51" t="s">
        <v>29</v>
      </c>
      <c r="B41" s="59"/>
      <c r="C41" s="59"/>
      <c r="D41" s="73">
        <f t="shared" si="0"/>
        <v>0</v>
      </c>
      <c r="E41" s="51"/>
      <c r="F41" s="59"/>
      <c r="G41" s="59"/>
    </row>
    <row r="42" spans="1:7" s="15" customFormat="1" ht="12" x14ac:dyDescent="0.2">
      <c r="A42" s="51" t="s">
        <v>78</v>
      </c>
      <c r="B42" s="104">
        <v>636.78390049999996</v>
      </c>
      <c r="C42" s="104">
        <v>765.50878366999996</v>
      </c>
      <c r="D42" s="73">
        <f t="shared" si="0"/>
        <v>-16.815598451119996</v>
      </c>
      <c r="E42" s="51"/>
      <c r="F42" s="104">
        <v>643</v>
      </c>
      <c r="G42" s="104">
        <v>631.89</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18499.783010973399</v>
      </c>
      <c r="D48" s="59"/>
      <c r="E48" s="105">
        <v>19325.049781806501</v>
      </c>
      <c r="F48" s="59"/>
      <c r="G48" s="73">
        <f>IFERROR(((C48/E48)-1)*100,IF(C48+E48&lt;&gt;0,100,0))</f>
        <v>-4.2704509439869476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3575</v>
      </c>
      <c r="D54" s="62"/>
      <c r="E54" s="106">
        <v>1087370</v>
      </c>
      <c r="F54" s="106">
        <v>129859408.925</v>
      </c>
      <c r="G54" s="106">
        <v>10323798.94905</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1"/>
      <c r="C68" s="65"/>
      <c r="D68" s="73">
        <f>IFERROR(((B68/C68)-1)*100,IF(B68+C68&lt;&gt;0,100,0))</f>
        <v>0</v>
      </c>
      <c r="E68" s="65"/>
      <c r="F68" s="65"/>
      <c r="G68" s="73">
        <f>IFERROR(((E68/F68)-1)*100,IF(E68+F68&lt;&gt;0,100,0))</f>
        <v>0</v>
      </c>
    </row>
    <row r="69" spans="1:7" s="15" customFormat="1" ht="12" x14ac:dyDescent="0.2">
      <c r="A69" s="66" t="s">
        <v>54</v>
      </c>
      <c r="B69" s="51"/>
      <c r="C69" s="65"/>
      <c r="D69" s="73">
        <f>IFERROR(((B69/C69)-1)*100,IF(B69+C69&lt;&gt;0,100,0))</f>
        <v>0</v>
      </c>
      <c r="E69" s="65"/>
      <c r="F69" s="65"/>
      <c r="G69" s="73">
        <f>IFERROR(((E69/F69)-1)*100,IF(E69+F69&lt;&gt;0,100,0))</f>
        <v>0</v>
      </c>
    </row>
    <row r="70" spans="1:7" s="15" customFormat="1" ht="12" x14ac:dyDescent="0.2">
      <c r="A70" s="66" t="s">
        <v>55</v>
      </c>
      <c r="B70" s="51"/>
      <c r="C70" s="65"/>
      <c r="D70" s="73">
        <f>IFERROR(((B70/C70)-1)*100,IF(B70+C70&lt;&gt;0,100,0))</f>
        <v>0</v>
      </c>
      <c r="E70" s="65"/>
      <c r="F70" s="65"/>
      <c r="G70" s="73">
        <f>IFERROR(((E70/F70)-1)*100,IF(E70+F70&lt;&gt;0,100,0))</f>
        <v>0</v>
      </c>
    </row>
    <row r="71" spans="1:7" s="15" customFormat="1" ht="12" x14ac:dyDescent="0.2">
      <c r="A71" s="66" t="s">
        <v>93</v>
      </c>
      <c r="B71" s="73">
        <f>IFERROR(B69/B68/1000,)</f>
        <v>0</v>
      </c>
      <c r="C71" s="73">
        <f>IFERROR(C69/C68/1000,)</f>
        <v>0</v>
      </c>
      <c r="D71" s="73">
        <f>IFERROR(((B71/C71)-1)*100,IF(B71+C71&lt;&gt;0,100,0))</f>
        <v>0</v>
      </c>
      <c r="E71" s="73">
        <f>IFERROR(E69/E68/1000,)</f>
        <v>0</v>
      </c>
      <c r="F71" s="73">
        <f>IFERROR(F69/F68/1000,)</f>
        <v>0</v>
      </c>
      <c r="G71" s="73">
        <f>IFERROR(((E71/F71)-1)*100,IF(E71+F71&lt;&gt;0,100,0))</f>
        <v>0</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1"/>
      <c r="C74" s="65"/>
      <c r="D74" s="73">
        <f>IFERROR(((B74/C74)-1)*100,IF(B74+C74&lt;&gt;0,100,0))</f>
        <v>0</v>
      </c>
      <c r="E74" s="65"/>
      <c r="F74" s="65"/>
      <c r="G74" s="73">
        <f>IFERROR(((E74/F74)-1)*100,IF(E74+F74&lt;&gt;0,100,0))</f>
        <v>0</v>
      </c>
    </row>
    <row r="75" spans="1:7" s="15" customFormat="1" ht="12" x14ac:dyDescent="0.2">
      <c r="A75" s="66" t="s">
        <v>54</v>
      </c>
      <c r="B75" s="51"/>
      <c r="C75" s="65"/>
      <c r="D75" s="73">
        <f>IFERROR(((B75/C75)-1)*100,IF(B75+C75&lt;&gt;0,100,0))</f>
        <v>0</v>
      </c>
      <c r="E75" s="65"/>
      <c r="F75" s="65"/>
      <c r="G75" s="73">
        <f>IFERROR(((E75/F75)-1)*100,IF(E75+F75&lt;&gt;0,100,0))</f>
        <v>0</v>
      </c>
    </row>
    <row r="76" spans="1:7" s="15" customFormat="1" ht="12" x14ac:dyDescent="0.2">
      <c r="A76" s="66" t="s">
        <v>55</v>
      </c>
      <c r="B76" s="51"/>
      <c r="C76" s="65"/>
      <c r="D76" s="73">
        <f>IFERROR(((B76/C76)-1)*100,IF(B76+C76&lt;&gt;0,100,0))</f>
        <v>0</v>
      </c>
      <c r="E76" s="65"/>
      <c r="F76" s="65"/>
      <c r="G76" s="73">
        <f>IFERROR(((E76/F76)-1)*100,IF(E76+F76&lt;&gt;0,100,0))</f>
        <v>0</v>
      </c>
    </row>
    <row r="77" spans="1:7" s="15" customFormat="1" ht="12" x14ac:dyDescent="0.2">
      <c r="A77" s="66" t="s">
        <v>93</v>
      </c>
      <c r="B77" s="73">
        <f>IFERROR(B75/B74/1000,)</f>
        <v>0</v>
      </c>
      <c r="C77" s="73">
        <f>IFERROR(C75/C74/1000,)</f>
        <v>0</v>
      </c>
      <c r="D77" s="73">
        <f>IFERROR(((B77/C77)-1)*100,IF(B77+C77&lt;&gt;0,100,0))</f>
        <v>0</v>
      </c>
      <c r="E77" s="73">
        <f>IFERROR(E75/E74/1000,)</f>
        <v>0</v>
      </c>
      <c r="F77" s="73">
        <f>IFERROR(F75/F74/1000,)</f>
        <v>0</v>
      </c>
      <c r="G77" s="73">
        <f>IFERROR(((E77/F77)-1)*100,IF(E77+F77&lt;&gt;0,100,0))</f>
        <v>0</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1"/>
      <c r="C80" s="65"/>
      <c r="D80" s="73">
        <f>IFERROR(((B80/C80)-1)*100,IF(B80+C80&lt;&gt;0,100,0))</f>
        <v>0</v>
      </c>
      <c r="E80" s="65"/>
      <c r="F80" s="65"/>
      <c r="G80" s="73">
        <f>IFERROR(((E80/F80)-1)*100,IF(E80+F80&lt;&gt;0,100,0))</f>
        <v>0</v>
      </c>
    </row>
    <row r="81" spans="1:7" s="15" customFormat="1" ht="12" x14ac:dyDescent="0.2">
      <c r="A81" s="66" t="s">
        <v>54</v>
      </c>
      <c r="B81" s="51"/>
      <c r="C81" s="65"/>
      <c r="D81" s="73">
        <f>IFERROR(((B81/C81)-1)*100,IF(B81+C81&lt;&gt;0,100,0))</f>
        <v>0</v>
      </c>
      <c r="E81" s="65"/>
      <c r="F81" s="65"/>
      <c r="G81" s="73">
        <f>IFERROR(((E81/F81)-1)*100,IF(E81+F81&lt;&gt;0,100,0))</f>
        <v>0</v>
      </c>
    </row>
    <row r="82" spans="1:7" s="15" customFormat="1" ht="12" x14ac:dyDescent="0.2">
      <c r="A82" s="66" t="s">
        <v>55</v>
      </c>
      <c r="B82" s="51"/>
      <c r="C82" s="65"/>
      <c r="D82" s="73">
        <f>IFERROR(((B82/C82)-1)*100,IF(B82+C82&lt;&gt;0,100,0))</f>
        <v>0</v>
      </c>
      <c r="E82" s="65"/>
      <c r="F82" s="65"/>
      <c r="G82" s="73">
        <f>IFERROR(((E82/F82)-1)*100,IF(E82+F82&lt;&gt;0,100,0))</f>
        <v>0</v>
      </c>
    </row>
    <row r="83" spans="1:7" x14ac:dyDescent="0.2">
      <c r="A83" s="66" t="s">
        <v>93</v>
      </c>
      <c r="B83" s="73">
        <f>IFERROR(B81/B80/1000,)</f>
        <v>0</v>
      </c>
      <c r="C83" s="73">
        <f>IFERROR(C81/C80/1000,)</f>
        <v>0</v>
      </c>
      <c r="D83" s="73">
        <f>IFERROR(((B83/C83)-1)*100,IF(B83+C83&lt;&gt;0,100,0))</f>
        <v>0</v>
      </c>
      <c r="E83" s="73">
        <f>IFERROR(E81/E80/1000,)</f>
        <v>0</v>
      </c>
      <c r="F83" s="73">
        <f>IFERROR(F81/F80/1000,)</f>
        <v>0</v>
      </c>
      <c r="G83" s="73">
        <f>IFERROR(((E83/F83)-1)*100,IF(E83+F83&lt;&gt;0,100,0))</f>
        <v>0</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0</v>
      </c>
      <c r="C86" s="51">
        <f>C68+C74+C80</f>
        <v>0</v>
      </c>
      <c r="D86" s="73">
        <f>IFERROR(((B86/C86)-1)*100,IF(B86+C86&lt;&gt;0,100,0))</f>
        <v>0</v>
      </c>
      <c r="E86" s="51">
        <f>E68+E74+E80</f>
        <v>0</v>
      </c>
      <c r="F86" s="51">
        <f>F68+F74+F80</f>
        <v>0</v>
      </c>
      <c r="G86" s="73">
        <f>IFERROR(((E86/F86)-1)*100,IF(E86+F86&lt;&gt;0,100,0))</f>
        <v>0</v>
      </c>
    </row>
    <row r="87" spans="1:7" s="15" customFormat="1" ht="12" x14ac:dyDescent="0.2">
      <c r="A87" s="66" t="s">
        <v>54</v>
      </c>
      <c r="B87" s="51">
        <f t="shared" ref="B87:C87" si="1">B69+B75+B81</f>
        <v>0</v>
      </c>
      <c r="C87" s="51">
        <f t="shared" si="1"/>
        <v>0</v>
      </c>
      <c r="D87" s="73">
        <f>IFERROR(((B87/C87)-1)*100,IF(B87+C87&lt;&gt;0,100,0))</f>
        <v>0</v>
      </c>
      <c r="E87" s="51">
        <f t="shared" ref="E87:F87" si="2">E69+E75+E81</f>
        <v>0</v>
      </c>
      <c r="F87" s="51">
        <f t="shared" si="2"/>
        <v>0</v>
      </c>
      <c r="G87" s="73">
        <f>IFERROR(((E87/F87)-1)*100,IF(E87+F87&lt;&gt;0,100,0))</f>
        <v>0</v>
      </c>
    </row>
    <row r="88" spans="1:7" s="15" customFormat="1" ht="12" x14ac:dyDescent="0.2">
      <c r="A88" s="66" t="s">
        <v>55</v>
      </c>
      <c r="B88" s="51">
        <f t="shared" ref="B88:C88" si="3">B70+B76+B82</f>
        <v>0</v>
      </c>
      <c r="C88" s="51">
        <f t="shared" si="3"/>
        <v>0</v>
      </c>
      <c r="D88" s="73">
        <f>IFERROR(((B88/C88)-1)*100,IF(B88+C88&lt;&gt;0,100,0))</f>
        <v>0</v>
      </c>
      <c r="E88" s="51">
        <f t="shared" ref="E88:F88" si="4">E70+E76+E82</f>
        <v>0</v>
      </c>
      <c r="F88" s="51">
        <f t="shared" si="4"/>
        <v>0</v>
      </c>
      <c r="G88" s="73">
        <f>IFERROR(((E88/F88)-1)*100,IF(E88+F88&lt;&gt;0,100,0))</f>
        <v>0</v>
      </c>
    </row>
    <row r="89" spans="1:7" x14ac:dyDescent="0.2">
      <c r="A89" s="66" t="s">
        <v>94</v>
      </c>
      <c r="B89" s="73">
        <f>IFERROR((B75/B87)*100,IF(B75+B87&lt;&gt;0,100,0))</f>
        <v>0</v>
      </c>
      <c r="C89" s="73">
        <f>IFERROR((C75/C87)*100,IF(C75+C87&lt;&gt;0,100,0))</f>
        <v>0</v>
      </c>
      <c r="D89" s="73">
        <f>IFERROR(((B89/C89)-1)*100,IF(B89+C89&lt;&gt;0,100,0))</f>
        <v>0</v>
      </c>
      <c r="E89" s="73">
        <f>IFERROR((E75/E87)*100,IF(E75+E87&lt;&gt;0,100,0))</f>
        <v>0</v>
      </c>
      <c r="F89" s="73">
        <f>IFERROR((F75/F87)*100,IF(F75+F87&lt;&gt;0,100,0))</f>
        <v>0</v>
      </c>
      <c r="G89" s="73">
        <f>IFERROR(((E89/F89)-1)*100,IF(E89+F89&lt;&gt;0,100,0))</f>
        <v>0</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65"/>
      <c r="C97" s="67"/>
      <c r="D97" s="52">
        <f>B97-C97</f>
        <v>0</v>
      </c>
      <c r="E97" s="67"/>
      <c r="F97" s="67"/>
      <c r="G97" s="68">
        <f>E97-F97</f>
        <v>0</v>
      </c>
    </row>
    <row r="98" spans="1:7" s="15" customFormat="1" ht="13.5" x14ac:dyDescent="0.2">
      <c r="A98" s="66" t="s">
        <v>88</v>
      </c>
      <c r="B98" s="65"/>
      <c r="C98" s="67"/>
      <c r="D98" s="52">
        <f>B98-C98</f>
        <v>0</v>
      </c>
      <c r="E98" s="67"/>
      <c r="F98" s="67"/>
      <c r="G98" s="68">
        <f>E98-F98</f>
        <v>0</v>
      </c>
    </row>
    <row r="99" spans="1:7" s="15" customFormat="1" ht="12" x14ac:dyDescent="0.2">
      <c r="A99" s="69" t="s">
        <v>16</v>
      </c>
      <c r="B99" s="52">
        <f>B97-B98</f>
        <v>0</v>
      </c>
      <c r="C99" s="52">
        <f>C97-C98</f>
        <v>0</v>
      </c>
      <c r="D99" s="70"/>
      <c r="E99" s="52">
        <f>E97-E98</f>
        <v>0</v>
      </c>
      <c r="F99" s="70">
        <f>F97-F98</f>
        <v>0</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8">
        <v>1078.8465044503</v>
      </c>
      <c r="C111" s="107">
        <v>881.83777998461505</v>
      </c>
      <c r="D111" s="73">
        <f>IFERROR(((B111/C111)-1)*100,IF(B111+C111&lt;&gt;0,100,0))</f>
        <v>22.340699042075741</v>
      </c>
      <c r="E111" s="72"/>
      <c r="F111" s="108">
        <v>1078.8465044503</v>
      </c>
      <c r="G111" s="108">
        <v>1071.3376899418499</v>
      </c>
    </row>
    <row r="112" spans="1:7" s="15" customFormat="1" ht="12" x14ac:dyDescent="0.2">
      <c r="A112" s="66" t="s">
        <v>50</v>
      </c>
      <c r="B112" s="108">
        <v>1062.1376911423599</v>
      </c>
      <c r="C112" s="107">
        <v>869.26208212588597</v>
      </c>
      <c r="D112" s="73">
        <f>IFERROR(((B112/C112)-1)*100,IF(B112+C112&lt;&gt;0,100,0))</f>
        <v>22.1884300468707</v>
      </c>
      <c r="E112" s="72"/>
      <c r="F112" s="108">
        <v>1062.1376911423599</v>
      </c>
      <c r="G112" s="108">
        <v>1054.79619600469</v>
      </c>
    </row>
    <row r="113" spans="1:7" s="15" customFormat="1" ht="12" x14ac:dyDescent="0.2">
      <c r="A113" s="66" t="s">
        <v>51</v>
      </c>
      <c r="B113" s="108">
        <v>1173.71477729771</v>
      </c>
      <c r="C113" s="107">
        <v>945.69511894251798</v>
      </c>
      <c r="D113" s="73">
        <f>IFERROR(((B113/C113)-1)*100,IF(B113+C113&lt;&gt;0,100,0))</f>
        <v>24.111328671143518</v>
      </c>
      <c r="E113" s="72"/>
      <c r="F113" s="108">
        <v>1173.71477729771</v>
      </c>
      <c r="G113" s="108">
        <v>1164.9154224572701</v>
      </c>
    </row>
    <row r="114" spans="1:7" s="25" customFormat="1" ht="12" x14ac:dyDescent="0.2">
      <c r="A114" s="69" t="s">
        <v>52</v>
      </c>
      <c r="B114" s="73"/>
      <c r="C114" s="72"/>
      <c r="D114" s="74"/>
      <c r="E114" s="72"/>
      <c r="F114" s="58"/>
      <c r="G114" s="58"/>
    </row>
    <row r="115" spans="1:7" s="15" customFormat="1" ht="12" x14ac:dyDescent="0.2">
      <c r="A115" s="66" t="s">
        <v>56</v>
      </c>
      <c r="B115" s="108">
        <v>763.71227904181706</v>
      </c>
      <c r="C115" s="107">
        <v>683.86228953285502</v>
      </c>
      <c r="D115" s="73">
        <f>IFERROR(((B115/C115)-1)*100,IF(B115+C115&lt;&gt;0,100,0))</f>
        <v>11.6763258818537</v>
      </c>
      <c r="E115" s="72"/>
      <c r="F115" s="108">
        <v>763.71227904181706</v>
      </c>
      <c r="G115" s="108">
        <v>762.08050830965396</v>
      </c>
    </row>
    <row r="116" spans="1:7" s="15" customFormat="1" ht="12" x14ac:dyDescent="0.2">
      <c r="A116" s="66" t="s">
        <v>57</v>
      </c>
      <c r="B116" s="108">
        <v>1043.6735080618801</v>
      </c>
      <c r="C116" s="107">
        <v>895.089771265129</v>
      </c>
      <c r="D116" s="73">
        <f>IFERROR(((B116/C116)-1)*100,IF(B116+C116&lt;&gt;0,100,0))</f>
        <v>16.599869819397139</v>
      </c>
      <c r="E116" s="72"/>
      <c r="F116" s="108">
        <v>1043.6735080618801</v>
      </c>
      <c r="G116" s="108">
        <v>1037.7562589775</v>
      </c>
    </row>
    <row r="117" spans="1:7" s="15" customFormat="1" ht="12" x14ac:dyDescent="0.2">
      <c r="A117" s="66" t="s">
        <v>59</v>
      </c>
      <c r="B117" s="108">
        <v>1248.0886697962501</v>
      </c>
      <c r="C117" s="107">
        <v>1008.51134501256</v>
      </c>
      <c r="D117" s="73">
        <f>IFERROR(((B117/C117)-1)*100,IF(B117+C117&lt;&gt;0,100,0))</f>
        <v>23.755540874030157</v>
      </c>
      <c r="E117" s="72"/>
      <c r="F117" s="108">
        <v>1248.0886697962501</v>
      </c>
      <c r="G117" s="108">
        <v>1238.2464029888999</v>
      </c>
    </row>
    <row r="118" spans="1:7" s="15" customFormat="1" ht="12" x14ac:dyDescent="0.2">
      <c r="A118" s="66" t="s">
        <v>58</v>
      </c>
      <c r="B118" s="108">
        <v>1173.9791365092899</v>
      </c>
      <c r="C118" s="107">
        <v>917.21772700743395</v>
      </c>
      <c r="D118" s="73">
        <f>IFERROR(((B118/C118)-1)*100,IF(B118+C118&lt;&gt;0,100,0))</f>
        <v>27.993507096682492</v>
      </c>
      <c r="E118" s="72"/>
      <c r="F118" s="108">
        <v>1173.9791365092899</v>
      </c>
      <c r="G118" s="108">
        <v>1163.5814158022399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82</v>
      </c>
      <c r="C127" s="53">
        <v>174</v>
      </c>
      <c r="D127" s="73">
        <f>IFERROR(((B127/C127)-1)*100,IF(B127+C127&lt;&gt;0,100,0))</f>
        <v>-52.873563218390807</v>
      </c>
      <c r="E127" s="53">
        <v>11198</v>
      </c>
      <c r="F127" s="53">
        <v>12868</v>
      </c>
      <c r="G127" s="73">
        <f>IFERROR(((E127/F127)-1)*100,IF(E127+F127&lt;&gt;0,100,0))</f>
        <v>-12.977929748212624</v>
      </c>
    </row>
    <row r="128" spans="1:7" s="15" customFormat="1" ht="12" x14ac:dyDescent="0.2">
      <c r="A128" s="66" t="s">
        <v>74</v>
      </c>
      <c r="B128" s="54">
        <v>2</v>
      </c>
      <c r="C128" s="53">
        <v>0</v>
      </c>
      <c r="D128" s="73">
        <f>IFERROR(((B128/C128)-1)*100,IF(B128+C128&lt;&gt;0,100,0))</f>
        <v>100</v>
      </c>
      <c r="E128" s="53">
        <v>269</v>
      </c>
      <c r="F128" s="53">
        <v>251</v>
      </c>
      <c r="G128" s="73">
        <f>IFERROR(((E128/F128)-1)*100,IF(E128+F128&lt;&gt;0,100,0))</f>
        <v>7.1713147410358502</v>
      </c>
    </row>
    <row r="129" spans="1:7" s="25" customFormat="1" ht="12" x14ac:dyDescent="0.2">
      <c r="A129" s="69" t="s">
        <v>34</v>
      </c>
      <c r="B129" s="70">
        <f>SUM(B126:B128)</f>
        <v>84</v>
      </c>
      <c r="C129" s="70">
        <f>SUM(C126:C128)</f>
        <v>174</v>
      </c>
      <c r="D129" s="73">
        <f>IFERROR(((B129/C129)-1)*100,IF(B129+C129&lt;&gt;0,100,0))</f>
        <v>-51.724137931034477</v>
      </c>
      <c r="E129" s="70">
        <f>SUM(E126:E128)</f>
        <v>11467</v>
      </c>
      <c r="F129" s="70">
        <f>SUM(F126:F128)</f>
        <v>13125</v>
      </c>
      <c r="G129" s="73">
        <f>IFERROR(((E129/F129)-1)*100,IF(E129+F129&lt;&gt;0,100,0))</f>
        <v>-12.63238095238095</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7</v>
      </c>
      <c r="C132" s="53">
        <v>0</v>
      </c>
      <c r="D132" s="73">
        <f>IFERROR(((B132/C132)-1)*100,IF(B132+C132&lt;&gt;0,100,0))</f>
        <v>100</v>
      </c>
      <c r="E132" s="53">
        <v>906</v>
      </c>
      <c r="F132" s="53">
        <v>755</v>
      </c>
      <c r="G132" s="73">
        <f>IFERROR(((E132/F132)-1)*100,IF(E132+F132&lt;&gt;0,100,0))</f>
        <v>19.999999999999996</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7</v>
      </c>
      <c r="C134" s="70">
        <f>SUM(C132:C133)</f>
        <v>0</v>
      </c>
      <c r="D134" s="73">
        <f>IFERROR(((B134/C134)-1)*100,IF(B134+C134&lt;&gt;0,100,0))</f>
        <v>100</v>
      </c>
      <c r="E134" s="70">
        <f>SUM(E132:E133)</f>
        <v>906</v>
      </c>
      <c r="F134" s="70">
        <f>SUM(F132:F133)</f>
        <v>755</v>
      </c>
      <c r="G134" s="73">
        <f>IFERROR(((E134/F134)-1)*100,IF(E134+F134&lt;&gt;0,100,0))</f>
        <v>19.999999999999996</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31046</v>
      </c>
      <c r="C138" s="53">
        <v>51361</v>
      </c>
      <c r="D138" s="73">
        <f>IFERROR(((B138/C138)-1)*100,IF(B138+C138&lt;&gt;0,100,0))</f>
        <v>-39.553357605965608</v>
      </c>
      <c r="E138" s="53">
        <v>11051335</v>
      </c>
      <c r="F138" s="53">
        <v>10480526</v>
      </c>
      <c r="G138" s="73">
        <f>IFERROR(((E138/F138)-1)*100,IF(E138+F138&lt;&gt;0,100,0))</f>
        <v>5.4463774051035196</v>
      </c>
    </row>
    <row r="139" spans="1:7" s="15" customFormat="1" ht="12" x14ac:dyDescent="0.2">
      <c r="A139" s="66" t="s">
        <v>74</v>
      </c>
      <c r="B139" s="54">
        <v>6</v>
      </c>
      <c r="C139" s="53">
        <v>0</v>
      </c>
      <c r="D139" s="73">
        <f>IFERROR(((B139/C139)-1)*100,IF(B139+C139&lt;&gt;0,100,0))</f>
        <v>100</v>
      </c>
      <c r="E139" s="53">
        <v>9820</v>
      </c>
      <c r="F139" s="53">
        <v>11627</v>
      </c>
      <c r="G139" s="73">
        <f>IFERROR(((E139/F139)-1)*100,IF(E139+F139&lt;&gt;0,100,0))</f>
        <v>-15.54141223015395</v>
      </c>
    </row>
    <row r="140" spans="1:7" s="15" customFormat="1" ht="12" x14ac:dyDescent="0.2">
      <c r="A140" s="69" t="s">
        <v>34</v>
      </c>
      <c r="B140" s="70">
        <f>SUM(B137:B139)</f>
        <v>31052</v>
      </c>
      <c r="C140" s="70">
        <f>SUM(C137:C139)</f>
        <v>51361</v>
      </c>
      <c r="D140" s="73">
        <f>IFERROR(((B140/C140)-1)*100,IF(B140+C140&lt;&gt;0,100,0))</f>
        <v>-39.54167559042854</v>
      </c>
      <c r="E140" s="70">
        <f>SUM(E137:E139)</f>
        <v>11061155</v>
      </c>
      <c r="F140" s="70">
        <f>SUM(F137:F139)</f>
        <v>10492983</v>
      </c>
      <c r="G140" s="73">
        <f>IFERROR(((E140/F140)-1)*100,IF(E140+F140&lt;&gt;0,100,0))</f>
        <v>5.4147805252329206</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700</v>
      </c>
      <c r="C143" s="53">
        <v>0</v>
      </c>
      <c r="D143" s="73">
        <f>IFERROR(((B143/C143)-1)*100,)</f>
        <v>0</v>
      </c>
      <c r="E143" s="53">
        <v>667492</v>
      </c>
      <c r="F143" s="53">
        <v>418967</v>
      </c>
      <c r="G143" s="73">
        <f>IFERROR(((E143/F143)-1)*100,)</f>
        <v>59.318514345998622</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700</v>
      </c>
      <c r="C145" s="70">
        <f>SUM(C143:C144)</f>
        <v>0</v>
      </c>
      <c r="D145" s="73">
        <f>IFERROR(((B145/C145)-1)*100,)</f>
        <v>0</v>
      </c>
      <c r="E145" s="70">
        <f>SUM(E143:E144)</f>
        <v>667492</v>
      </c>
      <c r="F145" s="70">
        <f>SUM(F143:F144)</f>
        <v>418967</v>
      </c>
      <c r="G145" s="73">
        <f>IFERROR(((E145/F145)-1)*100,)</f>
        <v>59.318514345998622</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2841561.6832900001</v>
      </c>
      <c r="C149" s="53">
        <v>4689513.69142</v>
      </c>
      <c r="D149" s="73">
        <f>IFERROR(((B149/C149)-1)*100,IF(B149+C149&lt;&gt;0,100,0))</f>
        <v>-39.406047827753198</v>
      </c>
      <c r="E149" s="53">
        <v>956436166.27493</v>
      </c>
      <c r="F149" s="53">
        <v>912500711.01233006</v>
      </c>
      <c r="G149" s="73">
        <f>IFERROR(((E149/F149)-1)*100,IF(E149+F149&lt;&gt;0,100,0))</f>
        <v>4.8148406606563388</v>
      </c>
    </row>
    <row r="150" spans="1:7" x14ac:dyDescent="0.2">
      <c r="A150" s="66" t="s">
        <v>74</v>
      </c>
      <c r="B150" s="54">
        <v>64035.519999999997</v>
      </c>
      <c r="C150" s="53">
        <v>0</v>
      </c>
      <c r="D150" s="73">
        <f>IFERROR(((B150/C150)-1)*100,IF(B150+C150&lt;&gt;0,100,0))</f>
        <v>100</v>
      </c>
      <c r="E150" s="53">
        <v>71430614.560000002</v>
      </c>
      <c r="F150" s="53">
        <v>77333339.620000005</v>
      </c>
      <c r="G150" s="73">
        <f>IFERROR(((E150/F150)-1)*100,IF(E150+F150&lt;&gt;0,100,0))</f>
        <v>-7.6328335088136186</v>
      </c>
    </row>
    <row r="151" spans="1:7" s="15" customFormat="1" ht="12" x14ac:dyDescent="0.2">
      <c r="A151" s="69" t="s">
        <v>34</v>
      </c>
      <c r="B151" s="70">
        <f>SUM(B148:B150)</f>
        <v>2905597.2032900001</v>
      </c>
      <c r="C151" s="70">
        <f>SUM(C148:C150)</f>
        <v>4689513.69142</v>
      </c>
      <c r="D151" s="73">
        <f>IFERROR(((B151/C151)-1)*100,IF(B151+C151&lt;&gt;0,100,0))</f>
        <v>-38.040543338083829</v>
      </c>
      <c r="E151" s="70">
        <f>SUM(E148:E150)</f>
        <v>1027866780.8349299</v>
      </c>
      <c r="F151" s="70">
        <f>SUM(F148:F150)</f>
        <v>989853129.38983011</v>
      </c>
      <c r="G151" s="73">
        <f>IFERROR(((E151/F151)-1)*100,IF(E151+F151&lt;&gt;0,100,0))</f>
        <v>3.8403325015027523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794.95</v>
      </c>
      <c r="C154" s="53">
        <v>0</v>
      </c>
      <c r="D154" s="73">
        <f>IFERROR(((B154/C154)-1)*100,IF(B154+C154&lt;&gt;0,100,0))</f>
        <v>100</v>
      </c>
      <c r="E154" s="53">
        <v>810373.61</v>
      </c>
      <c r="F154" s="53">
        <v>608978.56683180004</v>
      </c>
      <c r="G154" s="73">
        <f>IFERROR(((E154/F154)-1)*100,IF(E154+F154&lt;&gt;0,100,0))</f>
        <v>33.0709575241628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794.95</v>
      </c>
      <c r="C156" s="70">
        <f>SUM(C154:C155)</f>
        <v>0</v>
      </c>
      <c r="D156" s="73">
        <f>IFERROR(((B156/C156)-1)*100,IF(B156+C156&lt;&gt;0,100,0))</f>
        <v>100</v>
      </c>
      <c r="E156" s="70">
        <f>SUM(E154:E155)</f>
        <v>810373.61</v>
      </c>
      <c r="F156" s="70">
        <f>SUM(F154:F155)</f>
        <v>608978.56683180004</v>
      </c>
      <c r="G156" s="73">
        <f>IFERROR(((E156/F156)-1)*100,IF(E156+F156&lt;&gt;0,100,0))</f>
        <v>33.0709575241628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1444237</v>
      </c>
      <c r="C160" s="53">
        <v>1324952</v>
      </c>
      <c r="D160" s="73">
        <f>IFERROR(((B160/C160)-1)*100,IF(B160+C160&lt;&gt;0,100,0))</f>
        <v>9.0029676546772954</v>
      </c>
      <c r="E160" s="65"/>
      <c r="F160" s="65"/>
      <c r="G160" s="52"/>
    </row>
    <row r="161" spans="1:7" s="15" customFormat="1" ht="12" x14ac:dyDescent="0.2">
      <c r="A161" s="66" t="s">
        <v>74</v>
      </c>
      <c r="B161" s="54">
        <v>1593</v>
      </c>
      <c r="C161" s="53">
        <v>1401</v>
      </c>
      <c r="D161" s="73">
        <f>IFERROR(((B161/C161)-1)*100,IF(B161+C161&lt;&gt;0,100,0))</f>
        <v>13.704496788008559</v>
      </c>
      <c r="E161" s="65"/>
      <c r="F161" s="65"/>
      <c r="G161" s="52"/>
    </row>
    <row r="162" spans="1:7" s="25" customFormat="1" ht="12" x14ac:dyDescent="0.2">
      <c r="A162" s="69" t="s">
        <v>34</v>
      </c>
      <c r="B162" s="70">
        <f>SUM(B159:B161)</f>
        <v>1445830</v>
      </c>
      <c r="C162" s="70">
        <f>SUM(C159:C161)</f>
        <v>1326353</v>
      </c>
      <c r="D162" s="73">
        <f>IFERROR(((B162/C162)-1)*100,IF(B162+C162&lt;&gt;0,100,0))</f>
        <v>9.0079337853497421</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168006</v>
      </c>
      <c r="C165" s="53">
        <v>127374</v>
      </c>
      <c r="D165" s="73">
        <f>IFERROR(((B165/C165)-1)*100,IF(B165+C165&lt;&gt;0,100,0))</f>
        <v>31.899759762588921</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168006</v>
      </c>
      <c r="C167" s="70">
        <f>SUM(C165:C166)</f>
        <v>127374</v>
      </c>
      <c r="D167" s="73">
        <f>IFERROR(((B167/C167)-1)*100,IF(B167+C167&lt;&gt;0,100,0))</f>
        <v>31.899759762588921</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27390</v>
      </c>
      <c r="C175" s="88">
        <v>28516</v>
      </c>
      <c r="D175" s="73">
        <f>IFERROR(((B175/C175)-1)*100,IF(B175+C175&lt;&gt;0,100,0))</f>
        <v>-3.9486604011782833</v>
      </c>
      <c r="E175" s="88">
        <v>1093310</v>
      </c>
      <c r="F175" s="88">
        <v>917800</v>
      </c>
      <c r="G175" s="73">
        <f>IFERROR(((E175/F175)-1)*100,IF(E175+F175&lt;&gt;0,100,0))</f>
        <v>19.122902593157541</v>
      </c>
    </row>
    <row r="176" spans="1:7" x14ac:dyDescent="0.2">
      <c r="A176" s="66" t="s">
        <v>32</v>
      </c>
      <c r="B176" s="87">
        <v>104880</v>
      </c>
      <c r="C176" s="88">
        <v>125880</v>
      </c>
      <c r="D176" s="73">
        <f t="shared" ref="D176:D178" si="5">IFERROR(((B176/C176)-1)*100,IF(B176+C176&lt;&gt;0,100,0))</f>
        <v>-16.682554814108673</v>
      </c>
      <c r="E176" s="88">
        <v>5023318</v>
      </c>
      <c r="F176" s="88">
        <v>5006146</v>
      </c>
      <c r="G176" s="73">
        <f>IFERROR(((E176/F176)-1)*100,IF(E176+F176&lt;&gt;0,100,0))</f>
        <v>0.34301836182963896</v>
      </c>
    </row>
    <row r="177" spans="1:7" x14ac:dyDescent="0.2">
      <c r="A177" s="66" t="s">
        <v>91</v>
      </c>
      <c r="B177" s="87">
        <v>46378907.347446002</v>
      </c>
      <c r="C177" s="88">
        <v>50015964.905813999</v>
      </c>
      <c r="D177" s="73">
        <f t="shared" si="5"/>
        <v>-7.2717932468502999</v>
      </c>
      <c r="E177" s="88">
        <v>2150707795.8660598</v>
      </c>
      <c r="F177" s="88">
        <v>2000498037.0184801</v>
      </c>
      <c r="G177" s="73">
        <f>IFERROR(((E177/F177)-1)*100,IF(E177+F177&lt;&gt;0,100,0))</f>
        <v>7.5086181574789634</v>
      </c>
    </row>
    <row r="178" spans="1:7" x14ac:dyDescent="0.2">
      <c r="A178" s="66" t="s">
        <v>92</v>
      </c>
      <c r="B178" s="87">
        <v>220936</v>
      </c>
      <c r="C178" s="88">
        <v>234024</v>
      </c>
      <c r="D178" s="73">
        <f t="shared" si="5"/>
        <v>-5.592588794311693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582</v>
      </c>
      <c r="C181" s="88">
        <v>840</v>
      </c>
      <c r="D181" s="73">
        <f t="shared" ref="D181:D184" si="6">IFERROR(((B181/C181)-1)*100,IF(B181+C181&lt;&gt;0,100,0))</f>
        <v>-30.714285714285715</v>
      </c>
      <c r="E181" s="88">
        <v>30044</v>
      </c>
      <c r="F181" s="88">
        <v>24202</v>
      </c>
      <c r="G181" s="73">
        <f t="shared" ref="G181" si="7">IFERROR(((E181/F181)-1)*100,IF(E181+F181&lt;&gt;0,100,0))</f>
        <v>24.138500950334674</v>
      </c>
    </row>
    <row r="182" spans="1:7" x14ac:dyDescent="0.2">
      <c r="A182" s="66" t="s">
        <v>32</v>
      </c>
      <c r="B182" s="87">
        <v>9400</v>
      </c>
      <c r="C182" s="88">
        <v>9358</v>
      </c>
      <c r="D182" s="73">
        <f t="shared" si="6"/>
        <v>0.4488138491130611</v>
      </c>
      <c r="E182" s="88">
        <v>344714</v>
      </c>
      <c r="F182" s="88">
        <v>299436</v>
      </c>
      <c r="G182" s="73">
        <f t="shared" ref="G182" si="8">IFERROR(((E182/F182)-1)*100,IF(E182+F182&lt;&gt;0,100,0))</f>
        <v>15.121094323995777</v>
      </c>
    </row>
    <row r="183" spans="1:7" x14ac:dyDescent="0.2">
      <c r="A183" s="66" t="s">
        <v>91</v>
      </c>
      <c r="B183" s="87">
        <v>170578.48774000001</v>
      </c>
      <c r="C183" s="88">
        <v>148383.89684</v>
      </c>
      <c r="D183" s="73">
        <f t="shared" si="6"/>
        <v>14.957546858290204</v>
      </c>
      <c r="E183" s="88">
        <v>7035307.9978799997</v>
      </c>
      <c r="F183" s="88">
        <v>3830630.6286200001</v>
      </c>
      <c r="G183" s="73">
        <f t="shared" ref="G183" si="9">IFERROR(((E183/F183)-1)*100,IF(E183+F183&lt;&gt;0,100,0))</f>
        <v>83.659263446512398</v>
      </c>
    </row>
    <row r="184" spans="1:7" x14ac:dyDescent="0.2">
      <c r="A184" s="66" t="s">
        <v>92</v>
      </c>
      <c r="B184" s="87">
        <v>73812</v>
      </c>
      <c r="C184" s="88">
        <v>62200</v>
      </c>
      <c r="D184" s="73">
        <f t="shared" si="6"/>
        <v>18.668810289389071</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2024-09-16T14:17:30Z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