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A43EA3B0-2A7F-4021-A1C3-6FC74BAB2897}" xr6:coauthVersionLast="47" xr6:coauthVersionMax="47" xr10:uidLastSave="{00000000-0000-0000-0000-000000000000}"/>
  <bookViews>
    <workbookView xWindow="5640" yWindow="3525" windowWidth="13560" windowHeight="787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<sst xmlns="http://schemas.openxmlformats.org/spreadsheetml/2006/main" count="265" uniqueCount="100">
  <si>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</si>
  <si>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</si>
  <si>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</si>
  <si>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</si>
  <si>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</si>
  <si>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</si>
  <si>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</si>
  <si>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</si>
  <si>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</si>
  <si>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</si>
  <si>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</si>
  <si>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</si>
  <si>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</si>
  <si>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</si>
  <si>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</si>
  <si>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</si>
  <si>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</si>
  <si>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</si>
  <si>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</si>
  <si>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</si>
  <si>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</si>
  <si>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</si>
  <si>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</si>
  <si>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</si>
  <si>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</si>
  <si>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</si>
  <si>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</si>
  <si>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</si>
  <si>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</si>
  <si>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</si>
  <si>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</si>
  <si>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</si>
  <si>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</si>
  <si>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</si>
  <si>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</si>
  <si>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</si>
  <si>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</si>
  <si>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</si>
  <si>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</si>
  <si>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</si>
  <si>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</si>
  <si>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</si>
  <si>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</si>
  <si>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</si>
  <si>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</si>
  <si>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</si>
  <si>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</si>
  <si>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</si>
  <si>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</si>
  <si>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</si>
  <si>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</si>
  <si>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</si>
  <si>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</si>
  <si>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</si>
  <si>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</si>
  <si>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</si>
  <si>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</si>
  <si>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</si>
  <si>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</si>
  <si>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</si>
  <si>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</si>
  <si>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</si>
  <si>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</si>
  <si>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</si>
  <si>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</si>
  <si>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</si>
  <si>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</si>
  <si>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</si>
  <si>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</si>
  <si>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</si>
  <si>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</si>
  <si>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</si>
  <si>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</si>
  <si>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</si>
  <si>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</si>
  <si>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</si>
  <si>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</si>
  <si>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</si>
  <si>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</si>
  <si>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</si>
  <si>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</si>
  <si>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</si>
  <si>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</si>
  <si>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</si>
  <si>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</si>
  <si>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</si>
  <si>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</si>
  <si>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</si>
  <si>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</si>
  <si>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</si>
  <si>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</si>
  <si>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</si>
  <si>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</si>
  <si>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</si>
  <si>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</si>
  <si>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</si>
  <si>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</si>
  <si>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27 September 2024</t>
  </si>
  <si>
    <t>27.09.2024</t>
  </si>
  <si>
    <t>29.09.2023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</si>
</sst>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2024</v>
      </c>
      <c r="F10" s="103">
        <v>2023</v>
      </c>
      <c r="G10" s="26" t="s">
        <v>7</v>
      </c>
    </row>
    <row r="11" spans="1:7" s="15" customFormat="1" ht="12" x14ac:dyDescent="0.2">
      <c r="A11" s="51" t="s">
        <v>8</v>
      </c>
      <c r="B11" s="54">
        <v>2140484</v>
      </c>
      <c r="C11" s="54">
        <v>1310299</v>
      </c>
      <c r="D11" s="73">
        <f>IFERROR(((B11/C11)-1)*100,IF(B11+C11&lt;&gt;0,100,0))</f>
        <v>63.358439562267854</v>
      </c>
      <c r="E11" s="54">
        <v>68948684</v>
      </c>
      <c r="F11" s="54">
        <v>59326696</v>
      </c>
      <c r="G11" s="73">
        <f>IFERROR(((E11/F11)-1)*100,IF(E11+F11&lt;&gt;0,100,0))</f>
        <v>16.218648009658242</v>
      </c>
    </row>
    <row r="12" spans="1:7" s="15" customFormat="1" ht="12" x14ac:dyDescent="0.2">
      <c r="A12" s="51" t="s">
        <v>9</v>
      </c>
      <c r="B12" s="54">
        <v>1372973.909</v>
      </c>
      <c r="C12" s="54">
        <v>1093399.558</v>
      </c>
      <c r="D12" s="73">
        <f>IFERROR(((B12/C12)-1)*100,IF(B12+C12&lt;&gt;0,100,0))</f>
        <v>25.569276021236508</v>
      </c>
      <c r="E12" s="54">
        <v>56953462.031999998</v>
      </c>
      <c r="F12" s="54">
        <v>57487317.544</v>
      </c>
      <c r="G12" s="73">
        <f>IFERROR(((E12/F12)-1)*100,IF(E12+F12&lt;&gt;0,100,0))</f>
        <v>-0.92864919569676241</v>
      </c>
    </row>
    <row r="13" spans="1:7" s="15" customFormat="1" ht="12" x14ac:dyDescent="0.2">
      <c r="A13" s="51" t="s">
        <v>10</v>
      </c>
      <c r="B13" s="54">
        <v>108342618.612533</v>
      </c>
      <c r="C13" s="54">
        <v>74130371.024775207</v>
      </c>
      <c r="D13" s="73">
        <f>IFERROR(((B13/C13)-1)*100,IF(B13+C13&lt;&gt;0,100,0))</f>
        <v>46.151458727116946</v>
      </c>
      <c r="E13" s="54">
        <v>3951172901.2690501</v>
      </c>
      <c r="F13" s="54">
        <v>4157265041.5447502</v>
      </c>
      <c r="G13" s="73">
        <f>IFERROR(((E13/F13)-1)*100,IF(E13+F13&lt;&gt;0,100,0))</f>
        <v>-4.9573971882033501</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396</v>
      </c>
      <c r="C16" s="54">
        <v>274</v>
      </c>
      <c r="D16" s="73">
        <f>IFERROR(((B16/C16)-1)*100,IF(B16+C16&lt;&gt;0,100,0))</f>
        <v>44.525547445255476</v>
      </c>
      <c r="E16" s="54">
        <v>16931</v>
      </c>
      <c r="F16" s="54">
        <v>14388</v>
      </c>
      <c r="G16" s="73">
        <f>IFERROR(((E16/F16)-1)*100,IF(E16+F16&lt;&gt;0,100,0))</f>
        <v>17.674450931331663</v>
      </c>
    </row>
    <row r="17" spans="1:7" s="15" customFormat="1" ht="12" x14ac:dyDescent="0.2">
      <c r="A17" s="51" t="s">
        <v>9</v>
      </c>
      <c r="B17" s="54">
        <v>173101.13200000001</v>
      </c>
      <c r="C17" s="54">
        <v>99947.695999999996</v>
      </c>
      <c r="D17" s="73">
        <f>IFERROR(((B17/C17)-1)*100,IF(B17+C17&lt;&gt;0,100,0))</f>
        <v>73.191718196285407</v>
      </c>
      <c r="E17" s="54">
        <v>8516152.3220000006</v>
      </c>
      <c r="F17" s="54">
        <v>6419476.3779999996</v>
      </c>
      <c r="G17" s="73">
        <f>IFERROR(((E17/F17)-1)*100,IF(E17+F17&lt;&gt;0,100,0))</f>
        <v>32.661167680053453</v>
      </c>
    </row>
    <row r="18" spans="1:7" s="15" customFormat="1" ht="12" x14ac:dyDescent="0.2">
      <c r="A18" s="51" t="s">
        <v>10</v>
      </c>
      <c r="B18" s="54">
        <v>13440805.0681739</v>
      </c>
      <c r="C18" s="54">
        <v>5648126.8020601999</v>
      </c>
      <c r="D18" s="73">
        <f>IFERROR(((B18/C18)-1)*100,IF(B18+C18&lt;&gt;0,100,0))</f>
        <v>137.96925138563211</v>
      </c>
      <c r="E18" s="54">
        <v>441412374.57670802</v>
      </c>
      <c r="F18" s="54">
        <v>365422430.46875799</v>
      </c>
      <c r="G18" s="73">
        <f>IFERROR(((E18/F18)-1)*100,IF(E18+F18&lt;&gt;0,100,0))</f>
        <v>20.795095695267364</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2024</v>
      </c>
      <c r="F23" s="103">
        <v>2023</v>
      </c>
      <c r="G23" s="26" t="s">
        <v>13</v>
      </c>
    </row>
    <row r="24" spans="1:7" s="15" customFormat="1" ht="12" x14ac:dyDescent="0.2">
      <c r="A24" s="51" t="s">
        <v>14</v>
      </c>
      <c r="B24" s="53">
        <v>16775919.921049999</v>
      </c>
      <c r="C24" s="53">
        <v>12074738.62184</v>
      </c>
      <c r="D24" s="52">
        <f>B24-C24</f>
        <v>4701181.2992099989</v>
      </c>
      <c r="E24" s="54">
        <v>556253730.61751997</v>
      </c>
      <c r="F24" s="54">
        <v>571142085.80458999</v>
      </c>
      <c r="G24" s="52">
        <f>E24-F24</f>
        <v>-14888355.187070012</v>
      </c>
    </row>
    <row r="25" spans="1:7" s="15" customFormat="1" ht="12" x14ac:dyDescent="0.2">
      <c r="A25" s="55" t="s">
        <v>15</v>
      </c>
      <c r="B25" s="53">
        <v>18292037.554540001</v>
      </c>
      <c r="C25" s="53">
        <v>13200525.961309999</v>
      </c>
      <c r="D25" s="52">
        <f>B25-C25</f>
        <v>5091511.5932300016</v>
      </c>
      <c r="E25" s="54">
        <v>649792948.1674</v>
      </c>
      <c r="F25" s="54">
        <v>670898457.45874</v>
      </c>
      <c r="G25" s="52">
        <f>E25-F25</f>
        <v>-21105509.291339993</v>
      </c>
    </row>
    <row r="26" spans="1:7" s="25" customFormat="1" ht="12" x14ac:dyDescent="0.2">
      <c r="A26" s="56" t="s">
        <v>16</v>
      </c>
      <c r="B26" s="57">
        <f>B24-B25</f>
        <v>-1516117.6334900018</v>
      </c>
      <c r="C26" s="57">
        <f>C24-C25</f>
        <v>-1125787.3394699991</v>
      </c>
      <c r="D26" s="57"/>
      <c r="E26" s="57">
        <f>E24-E25</f>
        <v>-93539217.549880028</v>
      </c>
      <c r="F26" s="57">
        <f>F24-F25</f>
        <v>-99756371.654150009</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87579.706717570007</v>
      </c>
      <c r="C33" s="104">
        <v>72382.891302539996</v>
      </c>
      <c r="D33" s="73">
        <f t="shared" ref="D33:D42" si="0">IFERROR(((B33/C33)-1)*100,IF(B33+C33&lt;&gt;0,100,0))</f>
        <v>20.995037834992836</v>
      </c>
      <c r="E33" s="51"/>
      <c r="F33" s="104">
        <v>87802.52</v>
      </c>
      <c r="G33" s="104">
        <v>83719.429999999993</v>
      </c>
    </row>
    <row r="34" spans="1:7" s="15" customFormat="1" ht="12" x14ac:dyDescent="0.2">
      <c r="A34" s="51" t="s">
        <v>23</v>
      </c>
      <c r="B34" s="104">
        <v>92528.320256179999</v>
      </c>
      <c r="C34" s="104">
        <v>73840.566422470001</v>
      </c>
      <c r="D34" s="73">
        <f t="shared" si="0"/>
        <v>25.308248215202255</v>
      </c>
      <c r="E34" s="51"/>
      <c r="F34" s="104">
        <v>92803.97</v>
      </c>
      <c r="G34" s="104">
        <v>89643.22</v>
      </c>
    </row>
    <row r="35" spans="1:7" s="15" customFormat="1" ht="12" x14ac:dyDescent="0.2">
      <c r="A35" s="51" t="s">
        <v>24</v>
      </c>
      <c r="B35" s="104">
        <v>89408.773312079997</v>
      </c>
      <c r="C35" s="104">
        <v>67872.245374270002</v>
      </c>
      <c r="D35" s="73">
        <f t="shared" si="0"/>
        <v>31.730979016607531</v>
      </c>
      <c r="E35" s="51"/>
      <c r="F35" s="104">
        <v>89597.4</v>
      </c>
      <c r="G35" s="104">
        <v>87457.15</v>
      </c>
    </row>
    <row r="36" spans="1:7" s="15" customFormat="1" ht="12" x14ac:dyDescent="0.2">
      <c r="A36" s="51" t="s">
        <v>25</v>
      </c>
      <c r="B36" s="104">
        <v>79510.601088990006</v>
      </c>
      <c r="C36" s="104">
        <v>66500.109629910003</v>
      </c>
      <c r="D36" s="73">
        <f t="shared" si="0"/>
        <v>19.56461655700523</v>
      </c>
      <c r="E36" s="51"/>
      <c r="F36" s="104">
        <v>79709.759999999995</v>
      </c>
      <c r="G36" s="104">
        <v>75689.23</v>
      </c>
    </row>
    <row r="37" spans="1:7" s="15" customFormat="1" ht="12" x14ac:dyDescent="0.2">
      <c r="A37" s="51" t="s">
        <v>79</v>
      </c>
      <c r="B37" s="104">
        <v>59021.574665250002</v>
      </c>
      <c r="C37" s="104">
        <v>57554.842556739997</v>
      </c>
      <c r="D37" s="73">
        <f t="shared" si="0"/>
        <v>2.548407820009313</v>
      </c>
      <c r="E37" s="51"/>
      <c r="F37" s="104">
        <v>59927.12</v>
      </c>
      <c r="G37" s="104">
        <v>55635.48</v>
      </c>
    </row>
    <row r="38" spans="1:7" s="15" customFormat="1" ht="12" x14ac:dyDescent="0.2">
      <c r="A38" s="51" t="s">
        <v>26</v>
      </c>
      <c r="B38" s="104">
        <v>120741.05866359999</v>
      </c>
      <c r="C38" s="104">
        <v>98306.602570949995</v>
      </c>
      <c r="D38" s="73">
        <f t="shared" si="0"/>
        <v>22.820904706231261</v>
      </c>
      <c r="E38" s="51"/>
      <c r="F38" s="104">
        <v>120950.34</v>
      </c>
      <c r="G38" s="104">
        <v>112900.33</v>
      </c>
    </row>
    <row r="39" spans="1:7" s="15" customFormat="1" ht="12" x14ac:dyDescent="0.2">
      <c r="A39" s="51" t="s">
        <v>27</v>
      </c>
      <c r="B39" s="104">
        <v>21545.323851069999</v>
      </c>
      <c r="C39" s="104">
        <v>16135.83870884</v>
      </c>
      <c r="D39" s="73">
        <f t="shared" si="0"/>
        <v>33.524660476845369</v>
      </c>
      <c r="E39" s="51"/>
      <c r="F39" s="104">
        <v>21734.69</v>
      </c>
      <c r="G39" s="104">
        <v>21119.69</v>
      </c>
    </row>
    <row r="40" spans="1:7" s="15" customFormat="1" ht="12" x14ac:dyDescent="0.2">
      <c r="A40" s="51" t="s">
        <v>28</v>
      </c>
      <c r="B40" s="104">
        <v>123538.61069555</v>
      </c>
      <c r="C40" s="104">
        <v>97768.80974235</v>
      </c>
      <c r="D40" s="73">
        <f t="shared" si="0"/>
        <v>26.357895755416383</v>
      </c>
      <c r="E40" s="51"/>
      <c r="F40" s="104">
        <v>123783.19</v>
      </c>
      <c r="G40" s="104">
        <v>117874.9</v>
      </c>
    </row>
    <row r="41" spans="1:7" s="15" customFormat="1" ht="12" x14ac:dyDescent="0.2">
      <c r="A41" s="51" t="s">
        <v>29</v>
      </c>
      <c r="B41" s="59"/>
      <c r="C41" s="59"/>
      <c r="D41" s="73">
        <f t="shared" si="0"/>
        <v>0</v>
      </c>
      <c r="E41" s="51"/>
      <c r="F41" s="59"/>
      <c r="G41" s="59"/>
    </row>
    <row r="42" spans="1:7" s="15" customFormat="1" ht="12" x14ac:dyDescent="0.2">
      <c r="A42" s="51" t="s">
        <v>78</v>
      </c>
      <c r="B42" s="104">
        <v>644.78217472999995</v>
      </c>
      <c r="C42" s="104">
        <v>752.20257446999994</v>
      </c>
      <c r="D42" s="73">
        <f t="shared" si="0"/>
        <v>-14.280780654824021</v>
      </c>
      <c r="E42" s="51"/>
      <c r="F42" s="104">
        <v>648.46</v>
      </c>
      <c r="G42" s="104">
        <v>636.57000000000005</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19755.3227241186</v>
      </c>
      <c r="D48" s="59"/>
      <c r="E48" s="105">
        <v>18512.373894856999</v>
      </c>
      <c r="F48" s="59"/>
      <c r="G48" s="73">
        <f>IFERROR(((C48/E48)-1)*100,IF(C48+E48&lt;&gt;0,100,0))</f>
        <v>6.7141514984575323</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5079</v>
      </c>
      <c r="D54" s="62"/>
      <c r="E54" s="106">
        <v>2220371</v>
      </c>
      <c r="F54" s="106">
        <v>281725524.77539998</v>
      </c>
      <c r="G54" s="106">
        <v>11121723.68589</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2024</v>
      </c>
      <c r="F67" s="103">
        <v>2023</v>
      </c>
      <c r="G67" s="26" t="s">
        <v>7</v>
      </c>
    </row>
    <row r="68" spans="1:7" s="15" customFormat="1" ht="12" x14ac:dyDescent="0.2">
      <c r="A68" s="64" t="s">
        <v>53</v>
      </c>
      <c r="B68" s="54">
        <v>4824</v>
      </c>
      <c r="C68" s="53">
        <v>6169</v>
      </c>
      <c r="D68" s="73">
        <f>IFERROR(((B68/C68)-1)*100,IF(B68+C68&lt;&gt;0,100,0))</f>
        <v>-21.802561193062086</v>
      </c>
      <c r="E68" s="53">
        <v>231851</v>
      </c>
      <c r="F68" s="53">
        <v>253442</v>
      </c>
      <c r="G68" s="73">
        <f>IFERROR(((E68/F68)-1)*100,IF(E68+F68&lt;&gt;0,100,0))</f>
        <v>-8.5191089085471248</v>
      </c>
    </row>
    <row r="69" spans="1:7" s="15" customFormat="1" ht="12" x14ac:dyDescent="0.2">
      <c r="A69" s="66" t="s">
        <v>54</v>
      </c>
      <c r="B69" s="54">
        <v>178240720.00999999</v>
      </c>
      <c r="C69" s="53">
        <v>220215603.47400001</v>
      </c>
      <c r="D69" s="73">
        <f>IFERROR(((B69/C69)-1)*100,IF(B69+C69&lt;&gt;0,100,0))</f>
        <v>-19.060812586314224</v>
      </c>
      <c r="E69" s="53">
        <v>9222164589.1739998</v>
      </c>
      <c r="F69" s="53">
        <v>9269735703.6800003</v>
      </c>
      <c r="G69" s="73">
        <f>IFERROR(((E69/F69)-1)*100,IF(E69+F69&lt;&gt;0,100,0))</f>
        <v>-0.51318738771716221</v>
      </c>
    </row>
    <row r="70" spans="1:7" s="15" customFormat="1" ht="12" x14ac:dyDescent="0.2">
      <c r="A70" s="66" t="s">
        <v>55</v>
      </c>
      <c r="B70" s="54">
        <v>176011390.14372</v>
      </c>
      <c r="C70" s="53">
        <v>187667432.7437</v>
      </c>
      <c r="D70" s="73">
        <f>IFERROR(((B70/C70)-1)*100,IF(B70+C70&lt;&gt;0,100,0))</f>
        <v>-6.2110097791441614</v>
      </c>
      <c r="E70" s="53">
        <v>8313766687.2927303</v>
      </c>
      <c r="F70" s="53">
        <v>8322591510.7428398</v>
      </c>
      <c r="G70" s="73">
        <f>IFERROR(((E70/F70)-1)*100,IF(E70+F70&lt;&gt;0,100,0))</f>
        <v>-0.10603456193564176</v>
      </c>
    </row>
    <row r="71" spans="1:7" s="15" customFormat="1" ht="12" x14ac:dyDescent="0.2">
      <c r="A71" s="66" t="s">
        <v>93</v>
      </c>
      <c r="B71" s="73">
        <f>IFERROR(B69/B68/1000,)</f>
        <v>36.948739637230517</v>
      </c>
      <c r="C71" s="73">
        <f>IFERROR(C69/C68/1000,)</f>
        <v>35.697131378505432</v>
      </c>
      <c r="D71" s="73">
        <f>IFERROR(((B71/C71)-1)*100,IF(B71+C71&lt;&gt;0,100,0))</f>
        <v>3.5061872211914702</v>
      </c>
      <c r="E71" s="73">
        <f>IFERROR(E69/E68/1000,)</f>
        <v>39.776255393222364</v>
      </c>
      <c r="F71" s="73">
        <f>IFERROR(F69/F68/1000,)</f>
        <v>36.575373078179624</v>
      </c>
      <c r="G71" s="73">
        <f>IFERROR(((E71/F71)-1)*100,IF(E71+F71&lt;&gt;0,100,0))</f>
        <v>8.7514686677313556</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2245</v>
      </c>
      <c r="C74" s="53">
        <v>2446</v>
      </c>
      <c r="D74" s="73">
        <f>IFERROR(((B74/C74)-1)*100,IF(B74+C74&lt;&gt;0,100,0))</f>
        <v>-8.2174979558462766</v>
      </c>
      <c r="E74" s="53">
        <v>99727</v>
      </c>
      <c r="F74" s="53">
        <v>107553</v>
      </c>
      <c r="G74" s="73">
        <f>IFERROR(((E74/F74)-1)*100,IF(E74+F74&lt;&gt;0,100,0))</f>
        <v>-7.276412559389323</v>
      </c>
    </row>
    <row r="75" spans="1:7" s="15" customFormat="1" ht="12" x14ac:dyDescent="0.2">
      <c r="A75" s="66" t="s">
        <v>54</v>
      </c>
      <c r="B75" s="54">
        <v>623478266.63800001</v>
      </c>
      <c r="C75" s="53">
        <v>565488962.74800003</v>
      </c>
      <c r="D75" s="73">
        <f>IFERROR(((B75/C75)-1)*100,IF(B75+C75&lt;&gt;0,100,0))</f>
        <v>10.254718961834431</v>
      </c>
      <c r="E75" s="53">
        <v>25771175315.582001</v>
      </c>
      <c r="F75" s="53">
        <v>23710586770.827</v>
      </c>
      <c r="G75" s="73">
        <f>IFERROR(((E75/F75)-1)*100,IF(E75+F75&lt;&gt;0,100,0))</f>
        <v>8.6905843565638907</v>
      </c>
    </row>
    <row r="76" spans="1:7" s="15" customFormat="1" ht="12" x14ac:dyDescent="0.2">
      <c r="A76" s="66" t="s">
        <v>55</v>
      </c>
      <c r="B76" s="54">
        <v>597548367.22987998</v>
      </c>
      <c r="C76" s="53">
        <v>482431904.14591002</v>
      </c>
      <c r="D76" s="73">
        <f>IFERROR(((B76/C76)-1)*100,IF(B76+C76&lt;&gt;0,100,0))</f>
        <v>23.861701951028792</v>
      </c>
      <c r="E76" s="53">
        <v>23223456894.908298</v>
      </c>
      <c r="F76" s="53">
        <v>21514165108.716</v>
      </c>
      <c r="G76" s="73">
        <f>IFERROR(((E76/F76)-1)*100,IF(E76+F76&lt;&gt;0,100,0))</f>
        <v>7.9449598790139353</v>
      </c>
    </row>
    <row r="77" spans="1:7" s="15" customFormat="1" ht="12" x14ac:dyDescent="0.2">
      <c r="A77" s="66" t="s">
        <v>93</v>
      </c>
      <c r="B77" s="73">
        <f>IFERROR(B75/B74/1000,)</f>
        <v>277.71860429309578</v>
      </c>
      <c r="C77" s="73">
        <f>IFERROR(C75/C74/1000,)</f>
        <v>231.18927340474244</v>
      </c>
      <c r="D77" s="73">
        <f>IFERROR(((B77/C77)-1)*100,IF(B77+C77&lt;&gt;0,100,0))</f>
        <v>20.126076873339429</v>
      </c>
      <c r="E77" s="73">
        <f>IFERROR(E75/E74/1000,)</f>
        <v>258.41723219972528</v>
      </c>
      <c r="F77" s="73">
        <f>IFERROR(F75/F74/1000,)</f>
        <v>220.45490847142338</v>
      </c>
      <c r="G77" s="73">
        <f>IFERROR(((E77/F77)-1)*100,IF(E77+F77&lt;&gt;0,100,0))</f>
        <v>17.219994778761194</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245</v>
      </c>
      <c r="C80" s="53">
        <v>213</v>
      </c>
      <c r="D80" s="73">
        <f>IFERROR(((B80/C80)-1)*100,IF(B80+C80&lt;&gt;0,100,0))</f>
        <v>15.023474178403751</v>
      </c>
      <c r="E80" s="53">
        <v>8261</v>
      </c>
      <c r="F80" s="53">
        <v>8452</v>
      </c>
      <c r="G80" s="73">
        <f>IFERROR(((E80/F80)-1)*100,IF(E80+F80&lt;&gt;0,100,0))</f>
        <v>-2.2598201609086654</v>
      </c>
    </row>
    <row r="81" spans="1:7" s="15" customFormat="1" ht="12" x14ac:dyDescent="0.2">
      <c r="A81" s="66" t="s">
        <v>54</v>
      </c>
      <c r="B81" s="54">
        <v>8294595.733</v>
      </c>
      <c r="C81" s="53">
        <v>26787775.339000002</v>
      </c>
      <c r="D81" s="73">
        <f>IFERROR(((B81/C81)-1)*100,IF(B81+C81&lt;&gt;0,100,0))</f>
        <v>-69.035891827403844</v>
      </c>
      <c r="E81" s="53">
        <v>864766872.76999998</v>
      </c>
      <c r="F81" s="53">
        <v>991163107.07099998</v>
      </c>
      <c r="G81" s="73">
        <f>IFERROR(((E81/F81)-1)*100,IF(E81+F81&lt;&gt;0,100,0))</f>
        <v>-12.752314265864406</v>
      </c>
    </row>
    <row r="82" spans="1:7" s="15" customFormat="1" ht="12" x14ac:dyDescent="0.2">
      <c r="A82" s="66" t="s">
        <v>55</v>
      </c>
      <c r="B82" s="54">
        <v>3138537.2003005398</v>
      </c>
      <c r="C82" s="53">
        <v>3368082.0401092502</v>
      </c>
      <c r="D82" s="73">
        <f>IFERROR(((B82/C82)-1)*100,IF(B82+C82&lt;&gt;0,100,0))</f>
        <v>-6.8152983530432198</v>
      </c>
      <c r="E82" s="53">
        <v>193123300.13709</v>
      </c>
      <c r="F82" s="53">
        <v>321605307.93098003</v>
      </c>
      <c r="G82" s="73">
        <f>IFERROR(((E82/F82)-1)*100,IF(E82+F82&lt;&gt;0,100,0))</f>
        <v>-39.950213701529968</v>
      </c>
    </row>
    <row r="83" spans="1:7" x14ac:dyDescent="0.2">
      <c r="A83" s="66" t="s">
        <v>93</v>
      </c>
      <c r="B83" s="73">
        <f>IFERROR(B81/B80/1000,)</f>
        <v>33.855492787755104</v>
      </c>
      <c r="C83" s="73">
        <f>IFERROR(C81/C80/1000,)</f>
        <v>125.76420346948358</v>
      </c>
      <c r="D83" s="73">
        <f>IFERROR(((B83/C83)-1)*100,IF(B83+C83&lt;&gt;0,100,0))</f>
        <v>-73.08018350708987</v>
      </c>
      <c r="E83" s="73">
        <f>IFERROR(E81/E80/1000,)</f>
        <v>104.68065279869265</v>
      </c>
      <c r="F83" s="73">
        <f>IFERROR(F81/F80/1000,)</f>
        <v>117.26965298994321</v>
      </c>
      <c r="G83" s="73">
        <f>IFERROR(((E83/F83)-1)*100,IF(E83+F83&lt;&gt;0,100,0))</f>
        <v>-10.735087782966469</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7314</v>
      </c>
      <c r="C86" s="51">
        <f>C68+C74+C80</f>
        <v>8828</v>
      </c>
      <c r="D86" s="73">
        <f>IFERROR(((B86/C86)-1)*100,IF(B86+C86&lt;&gt;0,100,0))</f>
        <v>-17.149977344811962</v>
      </c>
      <c r="E86" s="51">
        <f>E68+E74+E80</f>
        <v>339839</v>
      </c>
      <c r="F86" s="51">
        <f>F68+F74+F80</f>
        <v>369447</v>
      </c>
      <c r="G86" s="73">
        <f>IFERROR(((E86/F86)-1)*100,IF(E86+F86&lt;&gt;0,100,0))</f>
        <v>-8.0141400525650557</v>
      </c>
    </row>
    <row r="87" spans="1:7" s="15" customFormat="1" ht="12" x14ac:dyDescent="0.2">
      <c r="A87" s="66" t="s">
        <v>54</v>
      </c>
      <c r="B87" s="51">
        <f t="shared" ref="B87:C87" si="1">B69+B75+B81</f>
        <v>810013582.38100004</v>
      </c>
      <c r="C87" s="51">
        <f t="shared" si="1"/>
        <v>812492341.56099999</v>
      </c>
      <c r="D87" s="73">
        <f>IFERROR(((B87/C87)-1)*100,IF(B87+C87&lt;&gt;0,100,0))</f>
        <v>-0.30508092854606428</v>
      </c>
      <c r="E87" s="51">
        <f t="shared" ref="E87:F87" si="2">E69+E75+E81</f>
        <v>35858106777.525993</v>
      </c>
      <c r="F87" s="51">
        <f t="shared" si="2"/>
        <v>33971485581.577999</v>
      </c>
      <c r="G87" s="73">
        <f>IFERROR(((E87/F87)-1)*100,IF(E87+F87&lt;&gt;0,100,0))</f>
        <v>5.5535434016199314</v>
      </c>
    </row>
    <row r="88" spans="1:7" s="15" customFormat="1" ht="12" x14ac:dyDescent="0.2">
      <c r="A88" s="66" t="s">
        <v>55</v>
      </c>
      <c r="B88" s="51">
        <f t="shared" ref="B88:C88" si="3">B70+B76+B82</f>
        <v>776698294.57390058</v>
      </c>
      <c r="C88" s="51">
        <f t="shared" si="3"/>
        <v>673467418.92971933</v>
      </c>
      <c r="D88" s="73">
        <f>IFERROR(((B88/C88)-1)*100,IF(B88+C88&lt;&gt;0,100,0))</f>
        <v>15.328265739749769</v>
      </c>
      <c r="E88" s="51">
        <f t="shared" ref="E88:F88" si="4">E70+E76+E82</f>
        <v>31730346882.338116</v>
      </c>
      <c r="F88" s="51">
        <f t="shared" si="4"/>
        <v>30158361927.38982</v>
      </c>
      <c r="G88" s="73">
        <f>IFERROR(((E88/F88)-1)*100,IF(E88+F88&lt;&gt;0,100,0))</f>
        <v>5.2124348090690553</v>
      </c>
    </row>
    <row r="89" spans="1:7" x14ac:dyDescent="0.2">
      <c r="A89" s="66" t="s">
        <v>94</v>
      </c>
      <c r="B89" s="73">
        <f>IFERROR((B75/B87)*100,IF(B75+B87&lt;&gt;0,100,0))</f>
        <v>76.971334826918891</v>
      </c>
      <c r="C89" s="73">
        <f>IFERROR((C75/C87)*100,IF(C75+C87&lt;&gt;0,100,0))</f>
        <v>69.59929759603088</v>
      </c>
      <c r="D89" s="73">
        <f>IFERROR(((B89/C89)-1)*100,IF(B89+C89&lt;&gt;0,100,0))</f>
        <v>10.592114411379395</v>
      </c>
      <c r="E89" s="73">
        <f>IFERROR((E75/E87)*100,IF(E75+E87&lt;&gt;0,100,0))</f>
        <v>71.869871645688889</v>
      </c>
      <c r="F89" s="73">
        <f>IFERROR((F75/F87)*100,IF(F75+F87&lt;&gt;0,100,0))</f>
        <v>69.795554609730516</v>
      </c>
      <c r="G89" s="73">
        <f>IFERROR(((E89/F89)-1)*100,IF(E89+F89&lt;&gt;0,100,0))</f>
        <v>2.9719901898582757</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2024</v>
      </c>
      <c r="F94" s="103">
        <v>2023</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55796810.256999999</v>
      </c>
      <c r="C97" s="107">
        <v>103898057.62100001</v>
      </c>
      <c r="D97" s="52">
        <f>B97-C97</f>
        <v>-48101247.364000008</v>
      </c>
      <c r="E97" s="107">
        <v>3766937973.8540001</v>
      </c>
      <c r="F97" s="107">
        <v>4677555910.1099997</v>
      </c>
      <c r="G97" s="68">
        <f>E97-F97</f>
        <v>-910617936.25599957</v>
      </c>
    </row>
    <row r="98" spans="1:7" s="15" customFormat="1" ht="13.5" x14ac:dyDescent="0.2">
      <c r="A98" s="66" t="s">
        <v>88</v>
      </c>
      <c r="B98" s="53">
        <v>45597127.193000004</v>
      </c>
      <c r="C98" s="107">
        <v>115389874.611</v>
      </c>
      <c r="D98" s="52">
        <f>B98-C98</f>
        <v>-69792747.417999998</v>
      </c>
      <c r="E98" s="107">
        <v>3686849355.8109999</v>
      </c>
      <c r="F98" s="107">
        <v>4650563580.5270004</v>
      </c>
      <c r="G98" s="68">
        <f>E98-F98</f>
        <v>-963714224.71600056</v>
      </c>
    </row>
    <row r="99" spans="1:7" s="15" customFormat="1" ht="12" x14ac:dyDescent="0.2">
      <c r="A99" s="69" t="s">
        <v>16</v>
      </c>
      <c r="B99" s="52">
        <f>B97-B98</f>
        <v>10199683.063999996</v>
      </c>
      <c r="C99" s="52">
        <f>C97-C98</f>
        <v>-11491816.989999995</v>
      </c>
      <c r="D99" s="70"/>
      <c r="E99" s="52">
        <f>E97-E98</f>
        <v>80088618.043000221</v>
      </c>
      <c r="F99" s="70">
        <f>F97-F98</f>
        <v>26992329.582999229</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1099.69806328039</v>
      </c>
      <c r="C111" s="108">
        <v>870.13240036529999</v>
      </c>
      <c r="D111" s="73">
        <f>IFERROR(((B111/C111)-1)*100,IF(B111+C111&lt;&gt;0,100,0))</f>
        <v>26.382842751139201</v>
      </c>
      <c r="E111" s="72"/>
      <c r="F111" s="109">
        <v>1099.69806328039</v>
      </c>
      <c r="G111" s="109">
        <v>1093.8639672378899</v>
      </c>
    </row>
    <row r="112" spans="1:7" s="15" customFormat="1" ht="12" x14ac:dyDescent="0.2">
      <c r="A112" s="66" t="s">
        <v>50</v>
      </c>
      <c r="B112" s="109">
        <v>1082.24789072561</v>
      </c>
      <c r="C112" s="108">
        <v>857.548223522071</v>
      </c>
      <c r="D112" s="73">
        <f>IFERROR(((B112/C112)-1)*100,IF(B112+C112&lt;&gt;0,100,0))</f>
        <v>26.202569259681496</v>
      </c>
      <c r="E112" s="72"/>
      <c r="F112" s="109">
        <v>1082.24789072561</v>
      </c>
      <c r="G112" s="109">
        <v>1076.5828112044001</v>
      </c>
    </row>
    <row r="113" spans="1:7" s="15" customFormat="1" ht="12" x14ac:dyDescent="0.2">
      <c r="A113" s="66" t="s">
        <v>51</v>
      </c>
      <c r="B113" s="109">
        <v>1201.58174873133</v>
      </c>
      <c r="C113" s="108">
        <v>935.62610367856905</v>
      </c>
      <c r="D113" s="73">
        <f>IFERROR(((B113/C113)-1)*100,IF(B113+C113&lt;&gt;0,100,0))</f>
        <v>28.425419513961003</v>
      </c>
      <c r="E113" s="72"/>
      <c r="F113" s="109">
        <v>1201.58174873133</v>
      </c>
      <c r="G113" s="109">
        <v>1194.2592325569599</v>
      </c>
    </row>
    <row r="114" spans="1:7" s="25" customFormat="1" ht="12" x14ac:dyDescent="0.2">
      <c r="A114" s="69" t="s">
        <v>52</v>
      </c>
      <c r="B114" s="73"/>
      <c r="C114" s="72"/>
      <c r="D114" s="74"/>
      <c r="E114" s="72"/>
      <c r="F114" s="58"/>
      <c r="G114" s="58"/>
    </row>
    <row r="115" spans="1:7" s="15" customFormat="1" ht="12" x14ac:dyDescent="0.2">
      <c r="A115" s="66" t="s">
        <v>56</v>
      </c>
      <c r="B115" s="109">
        <v>766.96325299618195</v>
      </c>
      <c r="C115" s="108">
        <v>681.41369551591902</v>
      </c>
      <c r="D115" s="73">
        <f>IFERROR(((B115/C115)-1)*100,IF(B115+C115&lt;&gt;0,100,0))</f>
        <v>12.55471647300701</v>
      </c>
      <c r="E115" s="72"/>
      <c r="F115" s="109">
        <v>766.96325299618195</v>
      </c>
      <c r="G115" s="109">
        <v>765.158131300837</v>
      </c>
    </row>
    <row r="116" spans="1:7" s="15" customFormat="1" ht="12" x14ac:dyDescent="0.2">
      <c r="A116" s="66" t="s">
        <v>57</v>
      </c>
      <c r="B116" s="109">
        <v>1053.79165578639</v>
      </c>
      <c r="C116" s="108">
        <v>887.19578663498305</v>
      </c>
      <c r="D116" s="73">
        <f>IFERROR(((B116/C116)-1)*100,IF(B116+C116&lt;&gt;0,100,0))</f>
        <v>18.777802110995513</v>
      </c>
      <c r="E116" s="72"/>
      <c r="F116" s="109">
        <v>1053.79165578639</v>
      </c>
      <c r="G116" s="109">
        <v>1049.9294742336499</v>
      </c>
    </row>
    <row r="117" spans="1:7" s="15" customFormat="1" ht="12" x14ac:dyDescent="0.2">
      <c r="A117" s="66" t="s">
        <v>59</v>
      </c>
      <c r="B117" s="109">
        <v>1275.0207373118101</v>
      </c>
      <c r="C117" s="108">
        <v>993.18404201690601</v>
      </c>
      <c r="D117" s="73">
        <f>IFERROR(((B117/C117)-1)*100,IF(B117+C117&lt;&gt;0,100,0))</f>
        <v>28.377086559160269</v>
      </c>
      <c r="E117" s="72"/>
      <c r="F117" s="109">
        <v>1275.0207373118101</v>
      </c>
      <c r="G117" s="109">
        <v>1265.46621166057</v>
      </c>
    </row>
    <row r="118" spans="1:7" s="15" customFormat="1" ht="12" x14ac:dyDescent="0.2">
      <c r="A118" s="66" t="s">
        <v>58</v>
      </c>
      <c r="B118" s="109">
        <v>1206.43792364616</v>
      </c>
      <c r="C118" s="108">
        <v>902.62812867916205</v>
      </c>
      <c r="D118" s="73">
        <f>IFERROR(((B118/C118)-1)*100,IF(B118+C118&lt;&gt;0,100,0))</f>
        <v>33.65835667137587</v>
      </c>
      <c r="E118" s="72"/>
      <c r="F118" s="109">
        <v>1206.43792364616</v>
      </c>
      <c r="G118" s="109">
        <v>1199.5130469030801</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2024</v>
      </c>
      <c r="F124" s="103">
        <v>2023</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6</v>
      </c>
      <c r="G126" s="73">
        <f>IFERROR(((E126/F126)-1)*100,IF(E126+F126&lt;&gt;0,100,0))</f>
        <v>-100</v>
      </c>
    </row>
    <row r="127" spans="1:7" s="15" customFormat="1" ht="12" x14ac:dyDescent="0.2">
      <c r="A127" s="66" t="s">
        <v>72</v>
      </c>
      <c r="B127" s="54">
        <v>126</v>
      </c>
      <c r="C127" s="53">
        <v>153</v>
      </c>
      <c r="D127" s="73">
        <f>IFERROR(((B127/C127)-1)*100,IF(B127+C127&lt;&gt;0,100,0))</f>
        <v>-17.647058823529417</v>
      </c>
      <c r="E127" s="53">
        <v>11643</v>
      </c>
      <c r="F127" s="53">
        <v>13116</v>
      </c>
      <c r="G127" s="73">
        <f>IFERROR(((E127/F127)-1)*100,IF(E127+F127&lt;&gt;0,100,0))</f>
        <v>-11.230558096980792</v>
      </c>
    </row>
    <row r="128" spans="1:7" s="15" customFormat="1" ht="12" x14ac:dyDescent="0.2">
      <c r="A128" s="66" t="s">
        <v>74</v>
      </c>
      <c r="B128" s="54">
        <v>2</v>
      </c>
      <c r="C128" s="53">
        <v>2</v>
      </c>
      <c r="D128" s="73">
        <f>IFERROR(((B128/C128)-1)*100,IF(B128+C128&lt;&gt;0,100,0))</f>
        <v>0</v>
      </c>
      <c r="E128" s="53">
        <v>271</v>
      </c>
      <c r="F128" s="53">
        <v>253</v>
      </c>
      <c r="G128" s="73">
        <f>IFERROR(((E128/F128)-1)*100,IF(E128+F128&lt;&gt;0,100,0))</f>
        <v>7.1146245059288571</v>
      </c>
    </row>
    <row r="129" spans="1:7" s="25" customFormat="1" ht="12" x14ac:dyDescent="0.2">
      <c r="A129" s="69" t="s">
        <v>34</v>
      </c>
      <c r="B129" s="70">
        <f>SUM(B126:B128)</f>
        <v>128</v>
      </c>
      <c r="C129" s="70">
        <f>SUM(C126:C128)</f>
        <v>155</v>
      </c>
      <c r="D129" s="73">
        <f>IFERROR(((B129/C129)-1)*100,IF(B129+C129&lt;&gt;0,100,0))</f>
        <v>-17.419354838709676</v>
      </c>
      <c r="E129" s="70">
        <f>SUM(E126:E128)</f>
        <v>11914</v>
      </c>
      <c r="F129" s="70">
        <f>SUM(F126:F128)</f>
        <v>13375</v>
      </c>
      <c r="G129" s="73">
        <f>IFERROR(((E129/F129)-1)*100,IF(E129+F129&lt;&gt;0,100,0))</f>
        <v>-10.923364485981313</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3</v>
      </c>
      <c r="C132" s="53">
        <v>12</v>
      </c>
      <c r="D132" s="73">
        <f>IFERROR(((B132/C132)-1)*100,IF(B132+C132&lt;&gt;0,100,0))</f>
        <v>-75</v>
      </c>
      <c r="E132" s="53">
        <v>909</v>
      </c>
      <c r="F132" s="53">
        <v>777</v>
      </c>
      <c r="G132" s="73">
        <f>IFERROR(((E132/F132)-1)*100,IF(E132+F132&lt;&gt;0,100,0))</f>
        <v>16.988416988417001</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3</v>
      </c>
      <c r="C134" s="70">
        <f>SUM(C132:C133)</f>
        <v>12</v>
      </c>
      <c r="D134" s="73">
        <f>IFERROR(((B134/C134)-1)*100,IF(B134+C134&lt;&gt;0,100,0))</f>
        <v>-75</v>
      </c>
      <c r="E134" s="70">
        <f>SUM(E132:E133)</f>
        <v>909</v>
      </c>
      <c r="F134" s="70">
        <f>SUM(F132:F133)</f>
        <v>777</v>
      </c>
      <c r="G134" s="73">
        <f>IFERROR(((E134/F134)-1)*100,IF(E134+F134&lt;&gt;0,100,0))</f>
        <v>16.988416988417001</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830</v>
      </c>
      <c r="G137" s="73">
        <f>IFERROR(((E137/F137)-1)*100,IF(E137+F137&lt;&gt;0,100,0))</f>
        <v>-100</v>
      </c>
    </row>
    <row r="138" spans="1:7" s="15" customFormat="1" ht="12" x14ac:dyDescent="0.2">
      <c r="A138" s="66" t="s">
        <v>72</v>
      </c>
      <c r="B138" s="54">
        <v>615411</v>
      </c>
      <c r="C138" s="53">
        <v>73842</v>
      </c>
      <c r="D138" s="73">
        <f>IFERROR(((B138/C138)-1)*100,IF(B138+C138&lt;&gt;0,100,0))</f>
        <v>733.41594214674581</v>
      </c>
      <c r="E138" s="53">
        <v>11757435</v>
      </c>
      <c r="F138" s="53">
        <v>10598098</v>
      </c>
      <c r="G138" s="73">
        <f>IFERROR(((E138/F138)-1)*100,IF(E138+F138&lt;&gt;0,100,0))</f>
        <v>10.939104356272233</v>
      </c>
    </row>
    <row r="139" spans="1:7" s="15" customFormat="1" ht="12" x14ac:dyDescent="0.2">
      <c r="A139" s="66" t="s">
        <v>74</v>
      </c>
      <c r="B139" s="54">
        <v>9</v>
      </c>
      <c r="C139" s="53">
        <v>6</v>
      </c>
      <c r="D139" s="73">
        <f>IFERROR(((B139/C139)-1)*100,IF(B139+C139&lt;&gt;0,100,0))</f>
        <v>50</v>
      </c>
      <c r="E139" s="53">
        <v>9829</v>
      </c>
      <c r="F139" s="53">
        <v>11633</v>
      </c>
      <c r="G139" s="73">
        <f>IFERROR(((E139/F139)-1)*100,IF(E139+F139&lt;&gt;0,100,0))</f>
        <v>-15.507607667841484</v>
      </c>
    </row>
    <row r="140" spans="1:7" s="15" customFormat="1" ht="12" x14ac:dyDescent="0.2">
      <c r="A140" s="69" t="s">
        <v>34</v>
      </c>
      <c r="B140" s="70">
        <f>SUM(B137:B139)</f>
        <v>615420</v>
      </c>
      <c r="C140" s="70">
        <f>SUM(C137:C139)</f>
        <v>73848</v>
      </c>
      <c r="D140" s="73">
        <f>IFERROR(((B140/C140)-1)*100,IF(B140+C140&lt;&gt;0,100,0))</f>
        <v>733.36041598960037</v>
      </c>
      <c r="E140" s="70">
        <f>SUM(E137:E139)</f>
        <v>11767264</v>
      </c>
      <c r="F140" s="70">
        <f>SUM(F137:F139)</f>
        <v>10610561</v>
      </c>
      <c r="G140" s="73">
        <f>IFERROR(((E140/F140)-1)*100,IF(E140+F140&lt;&gt;0,100,0))</f>
        <v>10.901431130738516</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33</v>
      </c>
      <c r="C143" s="53">
        <v>4845</v>
      </c>
      <c r="D143" s="73">
        <f>IFERROR(((B143/C143)-1)*100,)</f>
        <v>-99.318885448916404</v>
      </c>
      <c r="E143" s="53">
        <v>667525</v>
      </c>
      <c r="F143" s="53">
        <v>434025</v>
      </c>
      <c r="G143" s="73">
        <f>IFERROR(((E143/F143)-1)*100,)</f>
        <v>53.798744311963588</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33</v>
      </c>
      <c r="C145" s="70">
        <f>SUM(C143:C144)</f>
        <v>4845</v>
      </c>
      <c r="D145" s="73">
        <f>IFERROR(((B145/C145)-1)*100,)</f>
        <v>-99.318885448916404</v>
      </c>
      <c r="E145" s="70">
        <f>SUM(E143:E144)</f>
        <v>667525</v>
      </c>
      <c r="F145" s="70">
        <f>SUM(F143:F144)</f>
        <v>434025</v>
      </c>
      <c r="G145" s="73">
        <f>IFERROR(((E145/F145)-1)*100,)</f>
        <v>53.798744311963588</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19078.7575</v>
      </c>
      <c r="G148" s="73">
        <f>IFERROR(((E148/F148)-1)*100,IF(E148+F148&lt;&gt;0,100,0))</f>
        <v>-100</v>
      </c>
    </row>
    <row r="149" spans="1:7" x14ac:dyDescent="0.2">
      <c r="A149" s="66" t="s">
        <v>72</v>
      </c>
      <c r="B149" s="54">
        <v>55648127.413330004</v>
      </c>
      <c r="C149" s="53">
        <v>5663365.1608899999</v>
      </c>
      <c r="D149" s="73">
        <f>IFERROR(((B149/C149)-1)*100,IF(B149+C149&lt;&gt;0,100,0))</f>
        <v>882.59825796902851</v>
      </c>
      <c r="E149" s="53">
        <v>1021283412.07839</v>
      </c>
      <c r="F149" s="53">
        <v>921981973.22419</v>
      </c>
      <c r="G149" s="73">
        <f>IFERROR(((E149/F149)-1)*100,IF(E149+F149&lt;&gt;0,100,0))</f>
        <v>10.770431715377349</v>
      </c>
    </row>
    <row r="150" spans="1:7" x14ac:dyDescent="0.2">
      <c r="A150" s="66" t="s">
        <v>74</v>
      </c>
      <c r="B150" s="54">
        <v>69455.17</v>
      </c>
      <c r="C150" s="53">
        <v>51422.559999999998</v>
      </c>
      <c r="D150" s="73">
        <f>IFERROR(((B150/C150)-1)*100,IF(B150+C150&lt;&gt;0,100,0))</f>
        <v>35.067507335301862</v>
      </c>
      <c r="E150" s="53">
        <v>71500069.730000004</v>
      </c>
      <c r="F150" s="53">
        <v>77384762.180000007</v>
      </c>
      <c r="G150" s="73">
        <f>IFERROR(((E150/F150)-1)*100,IF(E150+F150&lt;&gt;0,100,0))</f>
        <v>-7.6044589195893302</v>
      </c>
    </row>
    <row r="151" spans="1:7" s="15" customFormat="1" ht="12" x14ac:dyDescent="0.2">
      <c r="A151" s="69" t="s">
        <v>34</v>
      </c>
      <c r="B151" s="70">
        <f>SUM(B148:B150)</f>
        <v>55717582.583330005</v>
      </c>
      <c r="C151" s="70">
        <f>SUM(C148:C150)</f>
        <v>5714787.7208899995</v>
      </c>
      <c r="D151" s="73">
        <f>IFERROR(((B151/C151)-1)*100,IF(B151+C151&lt;&gt;0,100,0))</f>
        <v>874.97204278749234</v>
      </c>
      <c r="E151" s="70">
        <f>SUM(E148:E150)</f>
        <v>1092783481.8083899</v>
      </c>
      <c r="F151" s="70">
        <f>SUM(F148:F150)</f>
        <v>999385814.16169</v>
      </c>
      <c r="G151" s="73">
        <f>IFERROR(((E151/F151)-1)*100,IF(E151+F151&lt;&gt;0,100,0))</f>
        <v>9.3455066425016433</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78.224729999999994</v>
      </c>
      <c r="C154" s="53">
        <v>10422.879999999999</v>
      </c>
      <c r="D154" s="73">
        <f>IFERROR(((B154/C154)-1)*100,IF(B154+C154&lt;&gt;0,100,0))</f>
        <v>-99.24949025605207</v>
      </c>
      <c r="E154" s="53">
        <v>810451.83473</v>
      </c>
      <c r="F154" s="53">
        <v>639958.76989180001</v>
      </c>
      <c r="G154" s="73">
        <f>IFERROR(((E154/F154)-1)*100,IF(E154+F154&lt;&gt;0,100,0))</f>
        <v>26.641257665243945</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78.224729999999994</v>
      </c>
      <c r="C156" s="70">
        <f>SUM(C154:C155)</f>
        <v>10422.879999999999</v>
      </c>
      <c r="D156" s="73">
        <f>IFERROR(((B156/C156)-1)*100,IF(B156+C156&lt;&gt;0,100,0))</f>
        <v>-99.24949025605207</v>
      </c>
      <c r="E156" s="70">
        <f>SUM(E154:E155)</f>
        <v>810451.83473</v>
      </c>
      <c r="F156" s="70">
        <f>SUM(F154:F155)</f>
        <v>639958.76989180001</v>
      </c>
      <c r="G156" s="73">
        <f>IFERROR(((E156/F156)-1)*100,IF(E156+F156&lt;&gt;0,100,0))</f>
        <v>26.641257665243945</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1734744</v>
      </c>
      <c r="C160" s="53">
        <v>1338099</v>
      </c>
      <c r="D160" s="73">
        <f>IFERROR(((B160/C160)-1)*100,IF(B160+C160&lt;&gt;0,100,0))</f>
        <v>29.642425560440589</v>
      </c>
      <c r="E160" s="65"/>
      <c r="F160" s="65"/>
      <c r="G160" s="52"/>
    </row>
    <row r="161" spans="1:7" s="15" customFormat="1" ht="12" x14ac:dyDescent="0.2">
      <c r="A161" s="66" t="s">
        <v>74</v>
      </c>
      <c r="B161" s="54">
        <v>1589</v>
      </c>
      <c r="C161" s="53">
        <v>1399</v>
      </c>
      <c r="D161" s="73">
        <f>IFERROR(((B161/C161)-1)*100,IF(B161+C161&lt;&gt;0,100,0))</f>
        <v>13.581129378127233</v>
      </c>
      <c r="E161" s="65"/>
      <c r="F161" s="65"/>
      <c r="G161" s="52"/>
    </row>
    <row r="162" spans="1:7" s="25" customFormat="1" ht="12" x14ac:dyDescent="0.2">
      <c r="A162" s="69" t="s">
        <v>34</v>
      </c>
      <c r="B162" s="70">
        <f>SUM(B159:B161)</f>
        <v>1736333</v>
      </c>
      <c r="C162" s="70">
        <f>SUM(C159:C161)</f>
        <v>1339498</v>
      </c>
      <c r="D162" s="73">
        <f>IFERROR(((B162/C162)-1)*100,IF(B162+C162&lt;&gt;0,100,0))</f>
        <v>29.625650803509963</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168006</v>
      </c>
      <c r="C165" s="53">
        <v>135604</v>
      </c>
      <c r="D165" s="73">
        <f>IFERROR(((B165/C165)-1)*100,IF(B165+C165&lt;&gt;0,100,0))</f>
        <v>23.894575381257187</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168006</v>
      </c>
      <c r="C167" s="70">
        <f>SUM(C165:C166)</f>
        <v>135604</v>
      </c>
      <c r="D167" s="73">
        <f>IFERROR(((B167/C167)-1)*100,IF(B167+C167&lt;&gt;0,100,0))</f>
        <v>23.894575381257187</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2024</v>
      </c>
      <c r="F173" s="103">
        <v>2023</v>
      </c>
      <c r="G173" s="26" t="s">
        <v>7</v>
      </c>
    </row>
    <row r="174" spans="1:7" x14ac:dyDescent="0.2">
      <c r="A174" s="69" t="s">
        <v>33</v>
      </c>
      <c r="B174" s="73"/>
      <c r="C174" s="73"/>
      <c r="D174" s="78"/>
      <c r="E174" s="79"/>
      <c r="F174" s="79"/>
      <c r="G174" s="80"/>
    </row>
    <row r="175" spans="1:7" x14ac:dyDescent="0.2">
      <c r="A175" s="66" t="s">
        <v>31</v>
      </c>
      <c r="B175" s="87">
        <v>18056</v>
      </c>
      <c r="C175" s="88">
        <v>13092</v>
      </c>
      <c r="D175" s="73">
        <f>IFERROR(((B175/C175)-1)*100,IF(B175+C175&lt;&gt;0,100,0))</f>
        <v>37.91628475404827</v>
      </c>
      <c r="E175" s="88">
        <v>1134038</v>
      </c>
      <c r="F175" s="88">
        <v>957582</v>
      </c>
      <c r="G175" s="73">
        <f>IFERROR(((E175/F175)-1)*100,IF(E175+F175&lt;&gt;0,100,0))</f>
        <v>18.427246961617904</v>
      </c>
    </row>
    <row r="176" spans="1:7" x14ac:dyDescent="0.2">
      <c r="A176" s="66" t="s">
        <v>32</v>
      </c>
      <c r="B176" s="87">
        <v>70660</v>
      </c>
      <c r="C176" s="88">
        <v>66912</v>
      </c>
      <c r="D176" s="73">
        <f t="shared" ref="D176:D178" si="5">IFERROR(((B176/C176)-1)*100,IF(B176+C176&lt;&gt;0,100,0))</f>
        <v>5.6013868962218938</v>
      </c>
      <c r="E176" s="88">
        <v>5217770</v>
      </c>
      <c r="F176" s="88">
        <v>5204642</v>
      </c>
      <c r="G176" s="73">
        <f>IFERROR(((E176/F176)-1)*100,IF(E176+F176&lt;&gt;0,100,0))</f>
        <v>0.25223636899520674</v>
      </c>
    </row>
    <row r="177" spans="1:7" x14ac:dyDescent="0.2">
      <c r="A177" s="66" t="s">
        <v>91</v>
      </c>
      <c r="B177" s="87">
        <v>32484890.168609999</v>
      </c>
      <c r="C177" s="88">
        <v>27456401.76131</v>
      </c>
      <c r="D177" s="73">
        <f t="shared" si="5"/>
        <v>18.314447941921721</v>
      </c>
      <c r="E177" s="88">
        <v>2239086249.7816801</v>
      </c>
      <c r="F177" s="88">
        <v>2081962151.9140601</v>
      </c>
      <c r="G177" s="73">
        <f>IFERROR(((E177/F177)-1)*100,IF(E177+F177&lt;&gt;0,100,0))</f>
        <v>7.5469238344783252</v>
      </c>
    </row>
    <row r="178" spans="1:7" x14ac:dyDescent="0.2">
      <c r="A178" s="66" t="s">
        <v>92</v>
      </c>
      <c r="B178" s="87">
        <v>214662</v>
      </c>
      <c r="C178" s="88">
        <v>221472</v>
      </c>
      <c r="D178" s="73">
        <f t="shared" si="5"/>
        <v>-3.07488079757261</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360</v>
      </c>
      <c r="C181" s="88">
        <v>630</v>
      </c>
      <c r="D181" s="73">
        <f t="shared" ref="D181:D184" si="6">IFERROR(((B181/C181)-1)*100,IF(B181+C181&lt;&gt;0,100,0))</f>
        <v>-42.857142857142861</v>
      </c>
      <c r="E181" s="88">
        <v>30906</v>
      </c>
      <c r="F181" s="88">
        <v>25578</v>
      </c>
      <c r="G181" s="73">
        <f t="shared" ref="G181" si="7">IFERROR(((E181/F181)-1)*100,IF(E181+F181&lt;&gt;0,100,0))</f>
        <v>20.830401125967633</v>
      </c>
    </row>
    <row r="182" spans="1:7" x14ac:dyDescent="0.2">
      <c r="A182" s="66" t="s">
        <v>32</v>
      </c>
      <c r="B182" s="87">
        <v>2222</v>
      </c>
      <c r="C182" s="88">
        <v>5412</v>
      </c>
      <c r="D182" s="73">
        <f t="shared" si="6"/>
        <v>-58.943089430894304</v>
      </c>
      <c r="E182" s="88">
        <v>357614</v>
      </c>
      <c r="F182" s="88">
        <v>312062</v>
      </c>
      <c r="G182" s="73">
        <f t="shared" ref="G182" si="8">IFERROR(((E182/F182)-1)*100,IF(E182+F182&lt;&gt;0,100,0))</f>
        <v>14.597099294370985</v>
      </c>
    </row>
    <row r="183" spans="1:7" x14ac:dyDescent="0.2">
      <c r="A183" s="66" t="s">
        <v>91</v>
      </c>
      <c r="B183" s="87">
        <v>33628.153839999999</v>
      </c>
      <c r="C183" s="88">
        <v>84174.029880000002</v>
      </c>
      <c r="D183" s="73">
        <f t="shared" si="6"/>
        <v>-60.049252853949262</v>
      </c>
      <c r="E183" s="88">
        <v>7201135.9376800004</v>
      </c>
      <c r="F183" s="88">
        <v>4011895.1540799998</v>
      </c>
      <c r="G183" s="73">
        <f t="shared" ref="G183" si="9">IFERROR(((E183/F183)-1)*100,IF(E183+F183&lt;&gt;0,100,0))</f>
        <v>79.49461940341638</v>
      </c>
    </row>
    <row r="184" spans="1:7" x14ac:dyDescent="0.2">
      <c r="A184" s="66" t="s">
        <v>92</v>
      </c>
      <c r="B184" s="87">
        <v>79524</v>
      </c>
      <c r="C184" s="88">
        <v>64756</v>
      </c>
      <c r="D184" s="73">
        <f t="shared" si="6"/>
        <v>22.805608746679852</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2024-09-30T11:00:24Z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