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CA536F3-F3C5-41ED-A386-742C6992BDFA}" xr6:coauthVersionLast="47" xr6:coauthVersionMax="47" xr10:uidLastSave="{00000000-0000-0000-0000-000000000000}"/>
  <bookViews>
    <workbookView xWindow="5640" yWindow="3525" windowWidth="1356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<sst xmlns="http://schemas.openxmlformats.org/spreadsheetml/2006/main" count="265" uniqueCount="100">
  <si>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</si>
  <si>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</si>
  <si>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</si>
  <si>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</si>
  <si>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</si>
  <si>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</si>
  <si>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</si>
  <si>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</si>
  <si>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</si>
  <si>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</si>
  <si>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</si>
  <si>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</si>
  <si>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</si>
  <si>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</si>
  <si>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</si>
  <si>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</si>
  <si>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</si>
  <si>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</si>
  <si>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</si>
  <si>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</si>
  <si>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</si>
  <si>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</si>
  <si>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</si>
  <si>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</si>
  <si>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</si>
  <si>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</si>
  <si>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</si>
  <si>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</si>
  <si>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</si>
  <si>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</si>
  <si>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</si>
  <si>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</si>
  <si>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</si>
  <si>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</si>
  <si>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</si>
  <si>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</si>
  <si>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</si>
  <si>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</si>
  <si>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</si>
  <si>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</si>
  <si>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</si>
  <si>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</si>
  <si>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</si>
  <si>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</si>
  <si>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</si>
  <si>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</si>
  <si>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</si>
  <si>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</si>
  <si>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</si>
  <si>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</si>
  <si>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</si>
  <si>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</si>
  <si>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</si>
  <si>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</si>
  <si>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</si>
  <si>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</si>
  <si>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</si>
  <si>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</si>
  <si>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</si>
  <si>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</si>
  <si>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</si>
  <si>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</si>
  <si>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</si>
  <si>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</si>
  <si>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</si>
  <si>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</si>
  <si>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</si>
  <si>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</si>
  <si>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</si>
  <si>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</si>
  <si>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</si>
  <si>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</si>
  <si>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</si>
  <si>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</si>
  <si>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</si>
  <si>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</si>
  <si>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</si>
  <si>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</si>
  <si>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</si>
  <si>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</si>
  <si>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</si>
  <si>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</si>
  <si>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</si>
  <si>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</si>
  <si>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</si>
  <si>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</si>
  <si>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</si>
  <si>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</si>
  <si>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</si>
  <si>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</si>
  <si>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</si>
  <si>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</si>
  <si>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</si>
  <si>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</si>
  <si>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</si>
  <si>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</si>
  <si>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</si>
  <si>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4 October 2024</t>
  </si>
  <si>
    <t>04.10.2024</t>
  </si>
  <si>
    <t>06.10.2023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</si>
</sst>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2087287</v>
      </c>
      <c r="C11" s="54">
        <v>1640693</v>
      </c>
      <c r="D11" s="73">
        <f>IFERROR(((B11/C11)-1)*100,IF(B11+C11&lt;&gt;0,100,0))</f>
        <v>27.219839421512738</v>
      </c>
      <c r="E11" s="54">
        <v>71035971</v>
      </c>
      <c r="F11" s="54">
        <v>60967389</v>
      </c>
      <c r="G11" s="73">
        <f>IFERROR(((E11/F11)-1)*100,IF(E11+F11&lt;&gt;0,100,0))</f>
        <v>16.514700998594513</v>
      </c>
    </row>
    <row r="12" spans="1:7" s="15" customFormat="1" ht="12" x14ac:dyDescent="0.2">
      <c r="A12" s="51" t="s">
        <v>9</v>
      </c>
      <c r="B12" s="54">
        <v>1556467.139</v>
      </c>
      <c r="C12" s="54">
        <v>1356917.402</v>
      </c>
      <c r="D12" s="73">
        <f>IFERROR(((B12/C12)-1)*100,IF(B12+C12&lt;&gt;0,100,0))</f>
        <v>14.706107881428721</v>
      </c>
      <c r="E12" s="54">
        <v>58509929.170999996</v>
      </c>
      <c r="F12" s="54">
        <v>58844234.946000002</v>
      </c>
      <c r="G12" s="73">
        <f>IFERROR(((E12/F12)-1)*100,IF(E12+F12&lt;&gt;0,100,0))</f>
        <v>-0.56811984267751692</v>
      </c>
    </row>
    <row r="13" spans="1:7" s="15" customFormat="1" ht="12" x14ac:dyDescent="0.2">
      <c r="A13" s="51" t="s">
        <v>10</v>
      </c>
      <c r="B13" s="54">
        <v>117593104.032745</v>
      </c>
      <c r="C13" s="54">
        <v>78890055.950797603</v>
      </c>
      <c r="D13" s="73">
        <f>IFERROR(((B13/C13)-1)*100,IF(B13+C13&lt;&gt;0,100,0))</f>
        <v>49.059476020762148</v>
      </c>
      <c r="E13" s="54">
        <v>4068766005.3017998</v>
      </c>
      <c r="F13" s="54">
        <v>4236155097.4955502</v>
      </c>
      <c r="G13" s="73">
        <f>IFERROR(((E13/F13)-1)*100,IF(E13+F13&lt;&gt;0,100,0))</f>
        <v>-3.9514391787192182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471</v>
      </c>
      <c r="C16" s="54">
        <v>313</v>
      </c>
      <c r="D16" s="73">
        <f>IFERROR(((B16/C16)-1)*100,IF(B16+C16&lt;&gt;0,100,0))</f>
        <v>50.479233226837053</v>
      </c>
      <c r="E16" s="54">
        <v>17402</v>
      </c>
      <c r="F16" s="54">
        <v>14701</v>
      </c>
      <c r="G16" s="73">
        <f>IFERROR(((E16/F16)-1)*100,IF(E16+F16&lt;&gt;0,100,0))</f>
        <v>18.372899802734509</v>
      </c>
    </row>
    <row r="17" spans="1:7" s="15" customFormat="1" ht="12" x14ac:dyDescent="0.2">
      <c r="A17" s="51" t="s">
        <v>9</v>
      </c>
      <c r="B17" s="54">
        <v>151338.628</v>
      </c>
      <c r="C17" s="54">
        <v>159539.95699999999</v>
      </c>
      <c r="D17" s="73">
        <f>IFERROR(((B17/C17)-1)*100,IF(B17+C17&lt;&gt;0,100,0))</f>
        <v>-5.1406112639230557</v>
      </c>
      <c r="E17" s="54">
        <v>8667490.9499999993</v>
      </c>
      <c r="F17" s="54">
        <v>6579016.335</v>
      </c>
      <c r="G17" s="73">
        <f>IFERROR(((E17/F17)-1)*100,IF(E17+F17&lt;&gt;0,100,0))</f>
        <v>31.744481373141319</v>
      </c>
    </row>
    <row r="18" spans="1:7" s="15" customFormat="1" ht="12" x14ac:dyDescent="0.2">
      <c r="A18" s="51" t="s">
        <v>10</v>
      </c>
      <c r="B18" s="54">
        <v>9534756.2924701702</v>
      </c>
      <c r="C18" s="54">
        <v>5429223.5337826097</v>
      </c>
      <c r="D18" s="73">
        <f>IFERROR(((B18/C18)-1)*100,IF(B18+C18&lt;&gt;0,100,0))</f>
        <v>75.619151304812519</v>
      </c>
      <c r="E18" s="54">
        <v>450947130.869178</v>
      </c>
      <c r="F18" s="54">
        <v>370851654.00253999</v>
      </c>
      <c r="G18" s="73">
        <f>IFERROR(((E18/F18)-1)*100,IF(E18+F18&lt;&gt;0,100,0))</f>
        <v>21.597713264099248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16856254.089820001</v>
      </c>
      <c r="C24" s="53">
        <v>8273656.4837999996</v>
      </c>
      <c r="D24" s="52">
        <f>B24-C24</f>
        <v>8582597.6060200017</v>
      </c>
      <c r="E24" s="54">
        <v>572776428.30887997</v>
      </c>
      <c r="F24" s="54">
        <v>579415742.28839004</v>
      </c>
      <c r="G24" s="52">
        <f>E24-F24</f>
        <v>-6639313.9795100689</v>
      </c>
    </row>
    <row r="25" spans="1:7" s="15" customFormat="1" ht="12" x14ac:dyDescent="0.2">
      <c r="A25" s="55" t="s">
        <v>15</v>
      </c>
      <c r="B25" s="53">
        <v>20741603.43426</v>
      </c>
      <c r="C25" s="53">
        <v>11650093.39115</v>
      </c>
      <c r="D25" s="52">
        <f>B25-C25</f>
        <v>9091510.04311</v>
      </c>
      <c r="E25" s="54">
        <v>669099437.75058997</v>
      </c>
      <c r="F25" s="54">
        <v>682548550.84988999</v>
      </c>
      <c r="G25" s="52">
        <f>E25-F25</f>
        <v>-13449113.099300027</v>
      </c>
    </row>
    <row r="26" spans="1:7" s="25" customFormat="1" ht="12" x14ac:dyDescent="0.2">
      <c r="A26" s="56" t="s">
        <v>16</v>
      </c>
      <c r="B26" s="57">
        <f>B24-B25</f>
        <v>-3885349.3444399983</v>
      </c>
      <c r="C26" s="57">
        <f>C24-C25</f>
        <v>-3376436.90735</v>
      </c>
      <c r="D26" s="57"/>
      <c r="E26" s="57">
        <f>E24-E25</f>
        <v>-96323009.441709995</v>
      </c>
      <c r="F26" s="57">
        <f>F24-F25</f>
        <v>-103132808.56149995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86332.417361689993</v>
      </c>
      <c r="C33" s="104">
        <v>71657.252294990001</v>
      </c>
      <c r="D33" s="73">
        <f t="shared" ref="D33:D42" si="0">IFERROR(((B33/C33)-1)*100,IF(B33+C33&lt;&gt;0,100,0))</f>
        <v>20.479664788550679</v>
      </c>
      <c r="E33" s="51"/>
      <c r="F33" s="104">
        <v>87782.32</v>
      </c>
      <c r="G33" s="104">
        <v>86092.65</v>
      </c>
    </row>
    <row r="34" spans="1:7" s="15" customFormat="1" ht="12" x14ac:dyDescent="0.2">
      <c r="A34" s="51" t="s">
        <v>23</v>
      </c>
      <c r="B34" s="104">
        <v>91194.444105570001</v>
      </c>
      <c r="C34" s="104">
        <v>71482.201264069998</v>
      </c>
      <c r="D34" s="73">
        <f t="shared" si="0"/>
        <v>27.576435102605345</v>
      </c>
      <c r="E34" s="51"/>
      <c r="F34" s="104">
        <v>92834.6</v>
      </c>
      <c r="G34" s="104">
        <v>90507.35</v>
      </c>
    </row>
    <row r="35" spans="1:7" s="15" customFormat="1" ht="12" x14ac:dyDescent="0.2">
      <c r="A35" s="51" t="s">
        <v>24</v>
      </c>
      <c r="B35" s="104">
        <v>88117.856082190003</v>
      </c>
      <c r="C35" s="104">
        <v>67320.371397609997</v>
      </c>
      <c r="D35" s="73">
        <f t="shared" si="0"/>
        <v>30.89330057575761</v>
      </c>
      <c r="E35" s="51"/>
      <c r="F35" s="104">
        <v>89732.3</v>
      </c>
      <c r="G35" s="104">
        <v>87391.1</v>
      </c>
    </row>
    <row r="36" spans="1:7" s="15" customFormat="1" ht="12" x14ac:dyDescent="0.2">
      <c r="A36" s="51" t="s">
        <v>25</v>
      </c>
      <c r="B36" s="104">
        <v>78282.374598990005</v>
      </c>
      <c r="C36" s="104">
        <v>65926.411885940004</v>
      </c>
      <c r="D36" s="73">
        <f t="shared" si="0"/>
        <v>18.742052478795877</v>
      </c>
      <c r="E36" s="51"/>
      <c r="F36" s="104">
        <v>79718.94</v>
      </c>
      <c r="G36" s="104">
        <v>78152.17</v>
      </c>
    </row>
    <row r="37" spans="1:7" s="15" customFormat="1" ht="12" x14ac:dyDescent="0.2">
      <c r="A37" s="51" t="s">
        <v>79</v>
      </c>
      <c r="B37" s="104">
        <v>58821.402389499999</v>
      </c>
      <c r="C37" s="104">
        <v>55512.023817349997</v>
      </c>
      <c r="D37" s="73">
        <f t="shared" si="0"/>
        <v>5.9615527314204497</v>
      </c>
      <c r="E37" s="51"/>
      <c r="F37" s="104">
        <v>60194.55</v>
      </c>
      <c r="G37" s="104">
        <v>57725.39</v>
      </c>
    </row>
    <row r="38" spans="1:7" s="15" customFormat="1" ht="12" x14ac:dyDescent="0.2">
      <c r="A38" s="51" t="s">
        <v>26</v>
      </c>
      <c r="B38" s="104">
        <v>119400.92054296999</v>
      </c>
      <c r="C38" s="104">
        <v>98452.860907559996</v>
      </c>
      <c r="D38" s="73">
        <f t="shared" si="0"/>
        <v>21.27724826105224</v>
      </c>
      <c r="E38" s="51"/>
      <c r="F38" s="104">
        <v>122262.9</v>
      </c>
      <c r="G38" s="104">
        <v>119348.46</v>
      </c>
    </row>
    <row r="39" spans="1:7" s="15" customFormat="1" ht="12" x14ac:dyDescent="0.2">
      <c r="A39" s="51" t="s">
        <v>27</v>
      </c>
      <c r="B39" s="104">
        <v>20912.930346040001</v>
      </c>
      <c r="C39" s="104">
        <v>16091.144038390001</v>
      </c>
      <c r="D39" s="73">
        <f t="shared" si="0"/>
        <v>29.965466073426828</v>
      </c>
      <c r="E39" s="51"/>
      <c r="F39" s="104">
        <v>21624.3</v>
      </c>
      <c r="G39" s="104">
        <v>20780.849999999999</v>
      </c>
    </row>
    <row r="40" spans="1:7" s="15" customFormat="1" ht="12" x14ac:dyDescent="0.2">
      <c r="A40" s="51" t="s">
        <v>28</v>
      </c>
      <c r="B40" s="104">
        <v>121203.17177513</v>
      </c>
      <c r="C40" s="104">
        <v>97893.376433430007</v>
      </c>
      <c r="D40" s="73">
        <f t="shared" si="0"/>
        <v>23.811412161834312</v>
      </c>
      <c r="E40" s="51"/>
      <c r="F40" s="104">
        <v>123807.41</v>
      </c>
      <c r="G40" s="104">
        <v>121170.27</v>
      </c>
    </row>
    <row r="41" spans="1:7" s="15" customFormat="1" ht="12" x14ac:dyDescent="0.2">
      <c r="A41" s="51" t="s">
        <v>29</v>
      </c>
      <c r="B41" s="59"/>
      <c r="C41" s="59"/>
      <c r="D41" s="73">
        <f t="shared" si="0"/>
        <v>0</v>
      </c>
      <c r="E41" s="51"/>
      <c r="F41" s="59"/>
      <c r="G41" s="59"/>
    </row>
    <row r="42" spans="1:7" s="15" customFormat="1" ht="12" x14ac:dyDescent="0.2">
      <c r="A42" s="51" t="s">
        <v>78</v>
      </c>
      <c r="B42" s="104">
        <v>636.43355357999997</v>
      </c>
      <c r="C42" s="104">
        <v>714.97788980999997</v>
      </c>
      <c r="D42" s="73">
        <f t="shared" si="0"/>
        <v>-10.985561560634071</v>
      </c>
      <c r="E42" s="51"/>
      <c r="F42" s="104">
        <v>648.24</v>
      </c>
      <c r="G42" s="104">
        <v>634.92999999999995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20118.363065838599</v>
      </c>
      <c r="D48" s="59"/>
      <c r="E48" s="105">
        <v>18329.035387610202</v>
      </c>
      <c r="F48" s="59"/>
      <c r="G48" s="73">
        <f>IFERROR(((C48/E48)-1)*100,IF(C48+E48&lt;&gt;0,100,0))</f>
        <v>9.7622577532799237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2256</v>
      </c>
      <c r="D54" s="62"/>
      <c r="E54" s="106">
        <v>447691</v>
      </c>
      <c r="F54" s="106">
        <v>57024518.969999999</v>
      </c>
      <c r="G54" s="106">
        <v>10863520.7678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7671</v>
      </c>
      <c r="C68" s="53">
        <v>7300</v>
      </c>
      <c r="D68" s="73">
        <f>IFERROR(((B68/C68)-1)*100,IF(B68+C68&lt;&gt;0,100,0))</f>
        <v>5.0821917808219208</v>
      </c>
      <c r="E68" s="53">
        <v>239779</v>
      </c>
      <c r="F68" s="53">
        <v>260742</v>
      </c>
      <c r="G68" s="73">
        <f>IFERROR(((E68/F68)-1)*100,IF(E68+F68&lt;&gt;0,100,0))</f>
        <v>-8.0397481034892753</v>
      </c>
    </row>
    <row r="69" spans="1:7" s="15" customFormat="1" ht="12" x14ac:dyDescent="0.2">
      <c r="A69" s="66" t="s">
        <v>54</v>
      </c>
      <c r="B69" s="54">
        <v>299562125.34100002</v>
      </c>
      <c r="C69" s="53">
        <v>229477682.745</v>
      </c>
      <c r="D69" s="73">
        <f>IFERROR(((B69/C69)-1)*100,IF(B69+C69&lt;&gt;0,100,0))</f>
        <v>30.540853366503274</v>
      </c>
      <c r="E69" s="53">
        <v>9528207046.9150009</v>
      </c>
      <c r="F69" s="53">
        <v>9499213386.4249992</v>
      </c>
      <c r="G69" s="73">
        <f>IFERROR(((E69/F69)-1)*100,IF(E69+F69&lt;&gt;0,100,0))</f>
        <v>0.30522169900337737</v>
      </c>
    </row>
    <row r="70" spans="1:7" s="15" customFormat="1" ht="12" x14ac:dyDescent="0.2">
      <c r="A70" s="66" t="s">
        <v>55</v>
      </c>
      <c r="B70" s="54">
        <v>276361226.48938</v>
      </c>
      <c r="C70" s="53">
        <v>195382168.09522</v>
      </c>
      <c r="D70" s="73">
        <f>IFERROR(((B70/C70)-1)*100,IF(B70+C70&lt;&gt;0,100,0))</f>
        <v>41.446493906595741</v>
      </c>
      <c r="E70" s="53">
        <v>8597765380.7267494</v>
      </c>
      <c r="F70" s="53">
        <v>8517973678.8380604</v>
      </c>
      <c r="G70" s="73">
        <f>IFERROR(((E70/F70)-1)*100,IF(E70+F70&lt;&gt;0,100,0))</f>
        <v>0.93674510977794778</v>
      </c>
    </row>
    <row r="71" spans="1:7" s="15" customFormat="1" ht="12" x14ac:dyDescent="0.2">
      <c r="A71" s="66" t="s">
        <v>93</v>
      </c>
      <c r="B71" s="73">
        <f>IFERROR(B69/B68/1000,)</f>
        <v>39.051248251988007</v>
      </c>
      <c r="C71" s="73">
        <f>IFERROR(C69/C68/1000,)</f>
        <v>31.435299006164382</v>
      </c>
      <c r="D71" s="73">
        <f>IFERROR(((B71/C71)-1)*100,IF(B71+C71&lt;&gt;0,100,0))</f>
        <v>24.227379686543316</v>
      </c>
      <c r="E71" s="73">
        <f>IFERROR(E69/E68/1000,)</f>
        <v>39.737454267950909</v>
      </c>
      <c r="F71" s="73">
        <f>IFERROR(F69/F68/1000,)</f>
        <v>36.431466301650666</v>
      </c>
      <c r="G71" s="73">
        <f>IFERROR(((E71/F71)-1)*100,IF(E71+F71&lt;&gt;0,100,0))</f>
        <v>9.0745399565497422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2679</v>
      </c>
      <c r="C74" s="53">
        <v>2650</v>
      </c>
      <c r="D74" s="73">
        <f>IFERROR(((B74/C74)-1)*100,IF(B74+C74&lt;&gt;0,100,0))</f>
        <v>1.0943396226415159</v>
      </c>
      <c r="E74" s="53">
        <v>102396</v>
      </c>
      <c r="F74" s="53">
        <v>110203</v>
      </c>
      <c r="G74" s="73">
        <f>IFERROR(((E74/F74)-1)*100,IF(E74+F74&lt;&gt;0,100,0))</f>
        <v>-7.0841991597324956</v>
      </c>
    </row>
    <row r="75" spans="1:7" s="15" customFormat="1" ht="12" x14ac:dyDescent="0.2">
      <c r="A75" s="66" t="s">
        <v>54</v>
      </c>
      <c r="B75" s="54">
        <v>784249891.50800002</v>
      </c>
      <c r="C75" s="53">
        <v>648245902.88</v>
      </c>
      <c r="D75" s="73">
        <f>IFERROR(((B75/C75)-1)*100,IF(B75+C75&lt;&gt;0,100,0))</f>
        <v>20.980308247806455</v>
      </c>
      <c r="E75" s="53">
        <v>26551654207.09</v>
      </c>
      <c r="F75" s="53">
        <v>24358832673.707001</v>
      </c>
      <c r="G75" s="73">
        <f>IFERROR(((E75/F75)-1)*100,IF(E75+F75&lt;&gt;0,100,0))</f>
        <v>9.0021618143875095</v>
      </c>
    </row>
    <row r="76" spans="1:7" s="15" customFormat="1" ht="12" x14ac:dyDescent="0.2">
      <c r="A76" s="66" t="s">
        <v>55</v>
      </c>
      <c r="B76" s="54">
        <v>756163289.92578006</v>
      </c>
      <c r="C76" s="53">
        <v>553833729.79873002</v>
      </c>
      <c r="D76" s="73">
        <f>IFERROR(((B76/C76)-1)*100,IF(B76+C76&lt;&gt;0,100,0))</f>
        <v>36.532545643361061</v>
      </c>
      <c r="E76" s="53">
        <v>23976189366.172401</v>
      </c>
      <c r="F76" s="53">
        <v>22067998838.514801</v>
      </c>
      <c r="G76" s="73">
        <f>IFERROR(((E76/F76)-1)*100,IF(E76+F76&lt;&gt;0,100,0))</f>
        <v>8.646867083966292</v>
      </c>
    </row>
    <row r="77" spans="1:7" s="15" customFormat="1" ht="12" x14ac:dyDescent="0.2">
      <c r="A77" s="66" t="s">
        <v>93</v>
      </c>
      <c r="B77" s="73">
        <f>IFERROR(B75/B74/1000,)</f>
        <v>292.73978779693914</v>
      </c>
      <c r="C77" s="73">
        <f>IFERROR(C75/C74/1000,)</f>
        <v>244.62109542641508</v>
      </c>
      <c r="D77" s="73">
        <f>IFERROR(((B77/C77)-1)*100,IF(B77+C77&lt;&gt;0,100,0))</f>
        <v>19.670704313806308</v>
      </c>
      <c r="E77" s="73">
        <f>IFERROR(E75/E74/1000,)</f>
        <v>259.30362716404937</v>
      </c>
      <c r="F77" s="73">
        <f>IFERROR(F75/F74/1000,)</f>
        <v>221.03602146681123</v>
      </c>
      <c r="G77" s="73">
        <f>IFERROR(((E77/F77)-1)*100,IF(E77+F77&lt;&gt;0,100,0))</f>
        <v>17.312836814240274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317</v>
      </c>
      <c r="C80" s="53">
        <v>228</v>
      </c>
      <c r="D80" s="73">
        <f>IFERROR(((B80/C80)-1)*100,IF(B80+C80&lt;&gt;0,100,0))</f>
        <v>39.035087719298247</v>
      </c>
      <c r="E80" s="53">
        <v>8584</v>
      </c>
      <c r="F80" s="53">
        <v>8730</v>
      </c>
      <c r="G80" s="73">
        <f>IFERROR(((E80/F80)-1)*100,IF(E80+F80&lt;&gt;0,100,0))</f>
        <v>-1.6723940435280693</v>
      </c>
    </row>
    <row r="81" spans="1:7" s="15" customFormat="1" ht="12" x14ac:dyDescent="0.2">
      <c r="A81" s="66" t="s">
        <v>54</v>
      </c>
      <c r="B81" s="54">
        <v>18012800.181000002</v>
      </c>
      <c r="C81" s="53">
        <v>28745975.741999999</v>
      </c>
      <c r="D81" s="73">
        <f>IFERROR(((B81/C81)-1)*100,IF(B81+C81&lt;&gt;0,100,0))</f>
        <v>-37.338010917883139</v>
      </c>
      <c r="E81" s="53">
        <v>883359409.051</v>
      </c>
      <c r="F81" s="53">
        <v>1027537553.1799999</v>
      </c>
      <c r="G81" s="73">
        <f>IFERROR(((E81/F81)-1)*100,IF(E81+F81&lt;&gt;0,100,0))</f>
        <v>-14.031423346309889</v>
      </c>
    </row>
    <row r="82" spans="1:7" s="15" customFormat="1" ht="12" x14ac:dyDescent="0.2">
      <c r="A82" s="66" t="s">
        <v>55</v>
      </c>
      <c r="B82" s="54">
        <v>2771962.2310792198</v>
      </c>
      <c r="C82" s="53">
        <v>6611897.4647996798</v>
      </c>
      <c r="D82" s="73">
        <f>IFERROR(((B82/C82)-1)*100,IF(B82+C82&lt;&gt;0,100,0))</f>
        <v>-58.076146131476627</v>
      </c>
      <c r="E82" s="53">
        <v>196527101.88267201</v>
      </c>
      <c r="F82" s="53">
        <v>334283992.10465997</v>
      </c>
      <c r="G82" s="73">
        <f>IFERROR(((E82/F82)-1)*100,IF(E82+F82&lt;&gt;0,100,0))</f>
        <v>-41.20953843905815</v>
      </c>
    </row>
    <row r="83" spans="1:7" x14ac:dyDescent="0.2">
      <c r="A83" s="66" t="s">
        <v>93</v>
      </c>
      <c r="B83" s="73">
        <f>IFERROR(B81/B80/1000,)</f>
        <v>56.822713504731865</v>
      </c>
      <c r="C83" s="73">
        <f>IFERROR(C81/C80/1000,)</f>
        <v>126.07884097368419</v>
      </c>
      <c r="D83" s="73">
        <f>IFERROR(((B83/C83)-1)*100,IF(B83+C83&lt;&gt;0,100,0))</f>
        <v>-54.930809114439597</v>
      </c>
      <c r="E83" s="73">
        <f>IFERROR(E81/E80/1000,)</f>
        <v>102.90766647844828</v>
      </c>
      <c r="F83" s="73">
        <f>IFERROR(F81/F80/1000,)</f>
        <v>117.7018961260023</v>
      </c>
      <c r="G83" s="73">
        <f>IFERROR(((E83/F83)-1)*100,IF(E83+F83&lt;&gt;0,100,0))</f>
        <v>-12.569236464735024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10667</v>
      </c>
      <c r="C86" s="51">
        <f>C68+C74+C80</f>
        <v>10178</v>
      </c>
      <c r="D86" s="73">
        <f>IFERROR(((B86/C86)-1)*100,IF(B86+C86&lt;&gt;0,100,0))</f>
        <v>4.8044802515228913</v>
      </c>
      <c r="E86" s="51">
        <f>E68+E74+E80</f>
        <v>350759</v>
      </c>
      <c r="F86" s="51">
        <f>F68+F74+F80</f>
        <v>379675</v>
      </c>
      <c r="G86" s="73">
        <f>IFERROR(((E86/F86)-1)*100,IF(E86+F86&lt;&gt;0,100,0))</f>
        <v>-7.6159873576084784</v>
      </c>
    </row>
    <row r="87" spans="1:7" s="15" customFormat="1" ht="12" x14ac:dyDescent="0.2">
      <c r="A87" s="66" t="s">
        <v>54</v>
      </c>
      <c r="B87" s="51">
        <f t="shared" ref="B87:C87" si="1">B69+B75+B81</f>
        <v>1101824817.03</v>
      </c>
      <c r="C87" s="51">
        <f t="shared" si="1"/>
        <v>906469561.36699998</v>
      </c>
      <c r="D87" s="73">
        <f>IFERROR(((B87/C87)-1)*100,IF(B87+C87&lt;&gt;0,100,0))</f>
        <v>21.551220690565142</v>
      </c>
      <c r="E87" s="51">
        <f t="shared" ref="E87:F87" si="2">E69+E75+E81</f>
        <v>36963220663.056007</v>
      </c>
      <c r="F87" s="51">
        <f t="shared" si="2"/>
        <v>34885583613.311996</v>
      </c>
      <c r="G87" s="73">
        <f>IFERROR(((E87/F87)-1)*100,IF(E87+F87&lt;&gt;0,100,0))</f>
        <v>5.9555748666082264</v>
      </c>
    </row>
    <row r="88" spans="1:7" s="15" customFormat="1" ht="12" x14ac:dyDescent="0.2">
      <c r="A88" s="66" t="s">
        <v>55</v>
      </c>
      <c r="B88" s="51">
        <f t="shared" ref="B88:C88" si="3">B70+B76+B82</f>
        <v>1035296478.6462393</v>
      </c>
      <c r="C88" s="51">
        <f t="shared" si="3"/>
        <v>755827795.35874963</v>
      </c>
      <c r="D88" s="73">
        <f>IFERROR(((B88/C88)-1)*100,IF(B88+C88&lt;&gt;0,100,0))</f>
        <v>36.975179399805128</v>
      </c>
      <c r="E88" s="51">
        <f t="shared" ref="E88:F88" si="4">E70+E76+E82</f>
        <v>32770481848.781822</v>
      </c>
      <c r="F88" s="51">
        <f t="shared" si="4"/>
        <v>30920256509.45752</v>
      </c>
      <c r="G88" s="73">
        <f>IFERROR(((E88/F88)-1)*100,IF(E88+F88&lt;&gt;0,100,0))</f>
        <v>5.983861546421454</v>
      </c>
    </row>
    <row r="89" spans="1:7" x14ac:dyDescent="0.2">
      <c r="A89" s="66" t="s">
        <v>94</v>
      </c>
      <c r="B89" s="73">
        <f>IFERROR((B75/B87)*100,IF(B75+B87&lt;&gt;0,100,0))</f>
        <v>71.177366799739346</v>
      </c>
      <c r="C89" s="73">
        <f>IFERROR((C75/C87)*100,IF(C75+C87&lt;&gt;0,100,0))</f>
        <v>71.51325654028733</v>
      </c>
      <c r="D89" s="73">
        <f>IFERROR(((B89/C89)-1)*100,IF(B89+C89&lt;&gt;0,100,0))</f>
        <v>-0.46968877771460527</v>
      </c>
      <c r="E89" s="73">
        <f>IFERROR((E75/E87)*100,IF(E75+E87&lt;&gt;0,100,0))</f>
        <v>71.83263181833027</v>
      </c>
      <c r="F89" s="73">
        <f>IFERROR((F75/F87)*100,IF(F75+F87&lt;&gt;0,100,0))</f>
        <v>69.824925229033312</v>
      </c>
      <c r="G89" s="73">
        <f>IFERROR(((E89/F89)-1)*100,IF(E89+F89&lt;&gt;0,100,0))</f>
        <v>2.8753437009942484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75261331.636000007</v>
      </c>
      <c r="C97" s="107">
        <v>138518120.03299999</v>
      </c>
      <c r="D97" s="52">
        <f>B97-C97</f>
        <v>-63256788.396999985</v>
      </c>
      <c r="E97" s="107">
        <v>3842199305.4899998</v>
      </c>
      <c r="F97" s="107">
        <v>4816074030.1429996</v>
      </c>
      <c r="G97" s="68">
        <f>E97-F97</f>
        <v>-973874724.65299988</v>
      </c>
    </row>
    <row r="98" spans="1:7" s="15" customFormat="1" ht="13.5" x14ac:dyDescent="0.2">
      <c r="A98" s="66" t="s">
        <v>88</v>
      </c>
      <c r="B98" s="53">
        <v>61568987.266999997</v>
      </c>
      <c r="C98" s="107">
        <v>134681949.64199999</v>
      </c>
      <c r="D98" s="52">
        <f>B98-C98</f>
        <v>-73112962.375</v>
      </c>
      <c r="E98" s="107">
        <v>3748418343.0780001</v>
      </c>
      <c r="F98" s="107">
        <v>4785245530.1689997</v>
      </c>
      <c r="G98" s="68">
        <f>E98-F98</f>
        <v>-1036827187.0909996</v>
      </c>
    </row>
    <row r="99" spans="1:7" s="15" customFormat="1" ht="12" x14ac:dyDescent="0.2">
      <c r="A99" s="69" t="s">
        <v>16</v>
      </c>
      <c r="B99" s="52">
        <f>B97-B98</f>
        <v>13692344.36900001</v>
      </c>
      <c r="C99" s="52">
        <f>C97-C98</f>
        <v>3836170.3910000026</v>
      </c>
      <c r="D99" s="70"/>
      <c r="E99" s="52">
        <f>E97-E98</f>
        <v>93780962.411999702</v>
      </c>
      <c r="F99" s="70">
        <f>F97-F98</f>
        <v>30828499.973999977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1074.5814632806701</v>
      </c>
      <c r="C111" s="108">
        <v>870.64303819966403</v>
      </c>
      <c r="D111" s="73">
        <f>IFERROR(((B111/C111)-1)*100,IF(B111+C111&lt;&gt;0,100,0))</f>
        <v>23.423885120900366</v>
      </c>
      <c r="E111" s="72"/>
      <c r="F111" s="109">
        <v>1097.8828795054801</v>
      </c>
      <c r="G111" s="109">
        <v>1074.5814632806701</v>
      </c>
    </row>
    <row r="112" spans="1:7" s="15" customFormat="1" ht="12" x14ac:dyDescent="0.2">
      <c r="A112" s="66" t="s">
        <v>50</v>
      </c>
      <c r="B112" s="109">
        <v>1057.7627780294499</v>
      </c>
      <c r="C112" s="108">
        <v>857.99629452055797</v>
      </c>
      <c r="D112" s="73">
        <f>IFERROR(((B112/C112)-1)*100,IF(B112+C112&lt;&gt;0,100,0))</f>
        <v>23.282907488606352</v>
      </c>
      <c r="E112" s="72"/>
      <c r="F112" s="109">
        <v>1080.4929315588799</v>
      </c>
      <c r="G112" s="109">
        <v>1057.7627780294499</v>
      </c>
    </row>
    <row r="113" spans="1:7" s="15" customFormat="1" ht="12" x14ac:dyDescent="0.2">
      <c r="A113" s="66" t="s">
        <v>51</v>
      </c>
      <c r="B113" s="109">
        <v>1171.21700721036</v>
      </c>
      <c r="C113" s="108">
        <v>936.95846837907095</v>
      </c>
      <c r="D113" s="73">
        <f>IFERROR(((B113/C113)-1)*100,IF(B113+C113&lt;&gt;0,100,0))</f>
        <v>25.002019485084958</v>
      </c>
      <c r="E113" s="72"/>
      <c r="F113" s="109">
        <v>1199.2042112834299</v>
      </c>
      <c r="G113" s="109">
        <v>1171.21700721036</v>
      </c>
    </row>
    <row r="114" spans="1:7" s="25" customFormat="1" ht="12" x14ac:dyDescent="0.2">
      <c r="A114" s="69" t="s">
        <v>52</v>
      </c>
      <c r="B114" s="73"/>
      <c r="C114" s="72"/>
      <c r="D114" s="74"/>
      <c r="E114" s="72"/>
      <c r="F114" s="58"/>
      <c r="G114" s="58"/>
    </row>
    <row r="115" spans="1:7" s="15" customFormat="1" ht="12" x14ac:dyDescent="0.2">
      <c r="A115" s="66" t="s">
        <v>56</v>
      </c>
      <c r="B115" s="109">
        <v>763.75994397387899</v>
      </c>
      <c r="C115" s="108">
        <v>681.98705534892702</v>
      </c>
      <c r="D115" s="73">
        <f>IFERROR(((B115/C115)-1)*100,IF(B115+C115&lt;&gt;0,100,0))</f>
        <v>11.990387205093555</v>
      </c>
      <c r="E115" s="72"/>
      <c r="F115" s="109">
        <v>766.95157722649003</v>
      </c>
      <c r="G115" s="109">
        <v>763.75994397387899</v>
      </c>
    </row>
    <row r="116" spans="1:7" s="15" customFormat="1" ht="12" x14ac:dyDescent="0.2">
      <c r="A116" s="66" t="s">
        <v>57</v>
      </c>
      <c r="B116" s="109">
        <v>1036.52500947726</v>
      </c>
      <c r="C116" s="108">
        <v>886.57174118211003</v>
      </c>
      <c r="D116" s="73">
        <f>IFERROR(((B116/C116)-1)*100,IF(B116+C116&lt;&gt;0,100,0))</f>
        <v>16.913833515064436</v>
      </c>
      <c r="E116" s="72"/>
      <c r="F116" s="109">
        <v>1052.3183101873401</v>
      </c>
      <c r="G116" s="109">
        <v>1036.52500947726</v>
      </c>
    </row>
    <row r="117" spans="1:7" s="15" customFormat="1" ht="12" x14ac:dyDescent="0.2">
      <c r="A117" s="66" t="s">
        <v>59</v>
      </c>
      <c r="B117" s="109">
        <v>1243.3998028195199</v>
      </c>
      <c r="C117" s="108">
        <v>992.57008050918603</v>
      </c>
      <c r="D117" s="73">
        <f>IFERROR(((B117/C117)-1)*100,IF(B117+C117&lt;&gt;0,100,0))</f>
        <v>25.270731733285668</v>
      </c>
      <c r="E117" s="72"/>
      <c r="F117" s="109">
        <v>1272.9095463348899</v>
      </c>
      <c r="G117" s="109">
        <v>1243.3998028195199</v>
      </c>
    </row>
    <row r="118" spans="1:7" s="15" customFormat="1" ht="12" x14ac:dyDescent="0.2">
      <c r="A118" s="66" t="s">
        <v>58</v>
      </c>
      <c r="B118" s="109">
        <v>1169.1001882375999</v>
      </c>
      <c r="C118" s="108">
        <v>904.82676171741002</v>
      </c>
      <c r="D118" s="73">
        <f>IFERROR(((B118/C118)-1)*100,IF(B118+C118&lt;&gt;0,100,0))</f>
        <v>29.207074514306441</v>
      </c>
      <c r="E118" s="72"/>
      <c r="F118" s="109">
        <v>1203.6381175378599</v>
      </c>
      <c r="G118" s="109">
        <v>1169.1001882375999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151</v>
      </c>
      <c r="C127" s="53">
        <v>630</v>
      </c>
      <c r="D127" s="73">
        <f>IFERROR(((B127/C127)-1)*100,IF(B127+C127&lt;&gt;0,100,0))</f>
        <v>-76.031746031746025</v>
      </c>
      <c r="E127" s="53">
        <v>11794</v>
      </c>
      <c r="F127" s="53">
        <v>13746</v>
      </c>
      <c r="G127" s="73">
        <f>IFERROR(((E127/F127)-1)*100,IF(E127+F127&lt;&gt;0,100,0))</f>
        <v>-14.200494689364174</v>
      </c>
    </row>
    <row r="128" spans="1:7" s="15" customFormat="1" ht="12" x14ac:dyDescent="0.2">
      <c r="A128" s="66" t="s">
        <v>74</v>
      </c>
      <c r="B128" s="54">
        <v>3</v>
      </c>
      <c r="C128" s="53">
        <v>4</v>
      </c>
      <c r="D128" s="73">
        <f>IFERROR(((B128/C128)-1)*100,IF(B128+C128&lt;&gt;0,100,0))</f>
        <v>-25</v>
      </c>
      <c r="E128" s="53">
        <v>274</v>
      </c>
      <c r="F128" s="53">
        <v>257</v>
      </c>
      <c r="G128" s="73">
        <f>IFERROR(((E128/F128)-1)*100,IF(E128+F128&lt;&gt;0,100,0))</f>
        <v>6.6147859922178975</v>
      </c>
    </row>
    <row r="129" spans="1:7" s="25" customFormat="1" ht="12" x14ac:dyDescent="0.2">
      <c r="A129" s="69" t="s">
        <v>34</v>
      </c>
      <c r="B129" s="70">
        <f>SUM(B126:B128)</f>
        <v>154</v>
      </c>
      <c r="C129" s="70">
        <f>SUM(C126:C128)</f>
        <v>634</v>
      </c>
      <c r="D129" s="73">
        <f>IFERROR(((B129/C129)-1)*100,IF(B129+C129&lt;&gt;0,100,0))</f>
        <v>-75.709779179810724</v>
      </c>
      <c r="E129" s="70">
        <f>SUM(E126:E128)</f>
        <v>12068</v>
      </c>
      <c r="F129" s="70">
        <f>SUM(F126:F128)</f>
        <v>14009</v>
      </c>
      <c r="G129" s="73">
        <f>IFERROR(((E129/F129)-1)*100,IF(E129+F129&lt;&gt;0,100,0))</f>
        <v>-13.855378685130992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27</v>
      </c>
      <c r="C132" s="53">
        <v>30</v>
      </c>
      <c r="D132" s="73">
        <f>IFERROR(((B132/C132)-1)*100,IF(B132+C132&lt;&gt;0,100,0))</f>
        <v>-9.9999999999999982</v>
      </c>
      <c r="E132" s="53">
        <v>936</v>
      </c>
      <c r="F132" s="53">
        <v>807</v>
      </c>
      <c r="G132" s="73">
        <f>IFERROR(((E132/F132)-1)*100,IF(E132+F132&lt;&gt;0,100,0))</f>
        <v>15.98513011152416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27</v>
      </c>
      <c r="C134" s="70">
        <f>SUM(C132:C133)</f>
        <v>30</v>
      </c>
      <c r="D134" s="73">
        <f>IFERROR(((B134/C134)-1)*100,IF(B134+C134&lt;&gt;0,100,0))</f>
        <v>-9.9999999999999982</v>
      </c>
      <c r="E134" s="70">
        <f>SUM(E132:E133)</f>
        <v>936</v>
      </c>
      <c r="F134" s="70">
        <f>SUM(F132:F133)</f>
        <v>807</v>
      </c>
      <c r="G134" s="73">
        <f>IFERROR(((E134/F134)-1)*100,IF(E134+F134&lt;&gt;0,100,0))</f>
        <v>15.98513011152416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75377</v>
      </c>
      <c r="C138" s="53">
        <v>852439</v>
      </c>
      <c r="D138" s="73">
        <f>IFERROR(((B138/C138)-1)*100,IF(B138+C138&lt;&gt;0,100,0))</f>
        <v>-91.157490447996864</v>
      </c>
      <c r="E138" s="53">
        <v>11832812</v>
      </c>
      <c r="F138" s="53">
        <v>11450537</v>
      </c>
      <c r="G138" s="73">
        <f>IFERROR(((E138/F138)-1)*100,IF(E138+F138&lt;&gt;0,100,0))</f>
        <v>3.3384897144998593</v>
      </c>
    </row>
    <row r="139" spans="1:7" s="15" customFormat="1" ht="12" x14ac:dyDescent="0.2">
      <c r="A139" s="66" t="s">
        <v>74</v>
      </c>
      <c r="B139" s="54">
        <v>51</v>
      </c>
      <c r="C139" s="53">
        <v>38</v>
      </c>
      <c r="D139" s="73">
        <f>IFERROR(((B139/C139)-1)*100,IF(B139+C139&lt;&gt;0,100,0))</f>
        <v>34.210526315789465</v>
      </c>
      <c r="E139" s="53">
        <v>9880</v>
      </c>
      <c r="F139" s="53">
        <v>11671</v>
      </c>
      <c r="G139" s="73">
        <f>IFERROR(((E139/F139)-1)*100,IF(E139+F139&lt;&gt;0,100,0))</f>
        <v>-15.34572872932911</v>
      </c>
    </row>
    <row r="140" spans="1:7" s="15" customFormat="1" ht="12" x14ac:dyDescent="0.2">
      <c r="A140" s="69" t="s">
        <v>34</v>
      </c>
      <c r="B140" s="70">
        <f>SUM(B137:B139)</f>
        <v>75428</v>
      </c>
      <c r="C140" s="70">
        <f>SUM(C137:C139)</f>
        <v>852477</v>
      </c>
      <c r="D140" s="73">
        <f>IFERROR(((B140/C140)-1)*100,IF(B140+C140&lt;&gt;0,100,0))</f>
        <v>-91.151902045451081</v>
      </c>
      <c r="E140" s="70">
        <f>SUM(E137:E139)</f>
        <v>11842692</v>
      </c>
      <c r="F140" s="70">
        <f>SUM(F137:F139)</f>
        <v>11463038</v>
      </c>
      <c r="G140" s="73">
        <f>IFERROR(((E140/F140)-1)*100,IF(E140+F140&lt;&gt;0,100,0))</f>
        <v>3.3119841354447122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22869</v>
      </c>
      <c r="C143" s="53">
        <v>14898</v>
      </c>
      <c r="D143" s="73">
        <f>IFERROR(((B143/C143)-1)*100,)</f>
        <v>53.503826016915013</v>
      </c>
      <c r="E143" s="53">
        <v>690394</v>
      </c>
      <c r="F143" s="53">
        <v>448923</v>
      </c>
      <c r="G143" s="73">
        <f>IFERROR(((E143/F143)-1)*100,)</f>
        <v>53.788957126277779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22869</v>
      </c>
      <c r="C145" s="70">
        <f>SUM(C143:C144)</f>
        <v>14898</v>
      </c>
      <c r="D145" s="73">
        <f>IFERROR(((B145/C145)-1)*100,)</f>
        <v>53.503826016915013</v>
      </c>
      <c r="E145" s="70">
        <f>SUM(E143:E144)</f>
        <v>690394</v>
      </c>
      <c r="F145" s="70">
        <f>SUM(F143:F144)</f>
        <v>448923</v>
      </c>
      <c r="G145" s="73">
        <f>IFERROR(((E145/F145)-1)*100,)</f>
        <v>53.788957126277779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6875445.7520199995</v>
      </c>
      <c r="C149" s="53">
        <v>70598421.017030001</v>
      </c>
      <c r="D149" s="73">
        <f>IFERROR(((B149/C149)-1)*100,IF(B149+C149&lt;&gt;0,100,0))</f>
        <v>-90.261190472855645</v>
      </c>
      <c r="E149" s="53">
        <v>1028158857.83041</v>
      </c>
      <c r="F149" s="53">
        <v>992580394.24122</v>
      </c>
      <c r="G149" s="73">
        <f>IFERROR(((E149/F149)-1)*100,IF(E149+F149&lt;&gt;0,100,0))</f>
        <v>3.5844415017272313</v>
      </c>
    </row>
    <row r="150" spans="1:7" x14ac:dyDescent="0.2">
      <c r="A150" s="66" t="s">
        <v>74</v>
      </c>
      <c r="B150" s="54">
        <v>552676.63</v>
      </c>
      <c r="C150" s="53">
        <v>334688.34000000003</v>
      </c>
      <c r="D150" s="73">
        <f>IFERROR(((B150/C150)-1)*100,IF(B150+C150&lt;&gt;0,100,0))</f>
        <v>65.131725234288098</v>
      </c>
      <c r="E150" s="53">
        <v>72052746.359999999</v>
      </c>
      <c r="F150" s="53">
        <v>77719450.519999996</v>
      </c>
      <c r="G150" s="73">
        <f>IFERROR(((E150/F150)-1)*100,IF(E150+F150&lt;&gt;0,100,0))</f>
        <v>-7.2912303446377997</v>
      </c>
    </row>
    <row r="151" spans="1:7" s="15" customFormat="1" ht="12" x14ac:dyDescent="0.2">
      <c r="A151" s="69" t="s">
        <v>34</v>
      </c>
      <c r="B151" s="70">
        <f>SUM(B148:B150)</f>
        <v>7428122.3820199994</v>
      </c>
      <c r="C151" s="70">
        <f>SUM(C148:C150)</f>
        <v>70933109.357030004</v>
      </c>
      <c r="D151" s="73">
        <f>IFERROR(((B151/C151)-1)*100,IF(B151+C151&lt;&gt;0,100,0))</f>
        <v>-89.527989891671339</v>
      </c>
      <c r="E151" s="70">
        <f>SUM(E148:E150)</f>
        <v>1100211604.1904099</v>
      </c>
      <c r="F151" s="70">
        <f>SUM(F148:F150)</f>
        <v>1070318923.51872</v>
      </c>
      <c r="G151" s="73">
        <f>IFERROR(((E151/F151)-1)*100,IF(E151+F151&lt;&gt;0,100,0))</f>
        <v>2.792876031138114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55026.771000000001</v>
      </c>
      <c r="C154" s="53">
        <v>29556.243999999999</v>
      </c>
      <c r="D154" s="73">
        <f>IFERROR(((B154/C154)-1)*100,IF(B154+C154&lt;&gt;0,100,0))</f>
        <v>86.176467483486746</v>
      </c>
      <c r="E154" s="53">
        <v>865478.60572999995</v>
      </c>
      <c r="F154" s="53">
        <v>669515.01389179996</v>
      </c>
      <c r="G154" s="73">
        <f>IFERROR(((E154/F154)-1)*100,IF(E154+F154&lt;&gt;0,100,0))</f>
        <v>29.269484294174397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55026.771000000001</v>
      </c>
      <c r="C156" s="70">
        <f>SUM(C154:C155)</f>
        <v>29556.243999999999</v>
      </c>
      <c r="D156" s="73">
        <f>IFERROR(((B156/C156)-1)*100,IF(B156+C156&lt;&gt;0,100,0))</f>
        <v>86.176467483486746</v>
      </c>
      <c r="E156" s="70">
        <f>SUM(E154:E155)</f>
        <v>865478.60572999995</v>
      </c>
      <c r="F156" s="70">
        <f>SUM(F154:F155)</f>
        <v>669515.01389179996</v>
      </c>
      <c r="G156" s="73">
        <f>IFERROR(((E156/F156)-1)*100,IF(E156+F156&lt;&gt;0,100,0))</f>
        <v>29.269484294174397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1743447</v>
      </c>
      <c r="C160" s="53">
        <v>1413173</v>
      </c>
      <c r="D160" s="73">
        <f>IFERROR(((B160/C160)-1)*100,IF(B160+C160&lt;&gt;0,100,0))</f>
        <v>23.371094692581874</v>
      </c>
      <c r="E160" s="65"/>
      <c r="F160" s="65"/>
      <c r="G160" s="52"/>
    </row>
    <row r="161" spans="1:7" s="15" customFormat="1" ht="12" x14ac:dyDescent="0.2">
      <c r="A161" s="66" t="s">
        <v>74</v>
      </c>
      <c r="B161" s="54">
        <v>1572</v>
      </c>
      <c r="C161" s="53">
        <v>1420</v>
      </c>
      <c r="D161" s="73">
        <f>IFERROR(((B161/C161)-1)*100,IF(B161+C161&lt;&gt;0,100,0))</f>
        <v>10.704225352112683</v>
      </c>
      <c r="E161" s="65"/>
      <c r="F161" s="65"/>
      <c r="G161" s="52"/>
    </row>
    <row r="162" spans="1:7" s="25" customFormat="1" ht="12" x14ac:dyDescent="0.2">
      <c r="A162" s="69" t="s">
        <v>34</v>
      </c>
      <c r="B162" s="70">
        <f>SUM(B159:B161)</f>
        <v>1745019</v>
      </c>
      <c r="C162" s="70">
        <f>SUM(C159:C161)</f>
        <v>1414593</v>
      </c>
      <c r="D162" s="73">
        <f>IFERROR(((B162/C162)-1)*100,IF(B162+C162&lt;&gt;0,100,0))</f>
        <v>23.358379406656194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175829</v>
      </c>
      <c r="C165" s="53">
        <v>142603</v>
      </c>
      <c r="D165" s="73">
        <f>IFERROR(((B165/C165)-1)*100,IF(B165+C165&lt;&gt;0,100,0))</f>
        <v>23.299650077487843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175829</v>
      </c>
      <c r="C167" s="70">
        <f>SUM(C165:C166)</f>
        <v>142603</v>
      </c>
      <c r="D167" s="73">
        <f>IFERROR(((B167/C167)-1)*100,IF(B167+C167&lt;&gt;0,100,0))</f>
        <v>23.299650077487843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26512</v>
      </c>
      <c r="C175" s="88">
        <v>24986</v>
      </c>
      <c r="D175" s="73">
        <f>IFERROR(((B175/C175)-1)*100,IF(B175+C175&lt;&gt;0,100,0))</f>
        <v>6.1074201552869578</v>
      </c>
      <c r="E175" s="88">
        <v>1160550</v>
      </c>
      <c r="F175" s="88">
        <v>982568</v>
      </c>
      <c r="G175" s="73">
        <f>IFERROR(((E175/F175)-1)*100,IF(E175+F175&lt;&gt;0,100,0))</f>
        <v>18.113962595973</v>
      </c>
    </row>
    <row r="176" spans="1:7" x14ac:dyDescent="0.2">
      <c r="A176" s="66" t="s">
        <v>32</v>
      </c>
      <c r="B176" s="87">
        <v>106318</v>
      </c>
      <c r="C176" s="88">
        <v>109528</v>
      </c>
      <c r="D176" s="73">
        <f t="shared" ref="D176:D178" si="5">IFERROR(((B176/C176)-1)*100,IF(B176+C176&lt;&gt;0,100,0))</f>
        <v>-2.9307574318895635</v>
      </c>
      <c r="E176" s="88">
        <v>5324088</v>
      </c>
      <c r="F176" s="88">
        <v>5314170</v>
      </c>
      <c r="G176" s="73">
        <f>IFERROR(((E176/F176)-1)*100,IF(E176+F176&lt;&gt;0,100,0))</f>
        <v>0.18663309604320943</v>
      </c>
    </row>
    <row r="177" spans="1:7" x14ac:dyDescent="0.2">
      <c r="A177" s="66" t="s">
        <v>91</v>
      </c>
      <c r="B177" s="87">
        <v>45284191.739260003</v>
      </c>
      <c r="C177" s="88">
        <v>45111291.331629999</v>
      </c>
      <c r="D177" s="73">
        <f t="shared" si="5"/>
        <v>0.3832752344838708</v>
      </c>
      <c r="E177" s="88">
        <v>2284370441.5209398</v>
      </c>
      <c r="F177" s="88">
        <v>2127073443.2456999</v>
      </c>
      <c r="G177" s="73">
        <f>IFERROR(((E177/F177)-1)*100,IF(E177+F177&lt;&gt;0,100,0))</f>
        <v>7.3949961048463075</v>
      </c>
    </row>
    <row r="178" spans="1:7" x14ac:dyDescent="0.2">
      <c r="A178" s="66" t="s">
        <v>92</v>
      </c>
      <c r="B178" s="87">
        <v>209320</v>
      </c>
      <c r="C178" s="88">
        <v>219464</v>
      </c>
      <c r="D178" s="73">
        <f t="shared" si="5"/>
        <v>-4.6221703787409307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654</v>
      </c>
      <c r="C181" s="88">
        <v>762</v>
      </c>
      <c r="D181" s="73">
        <f t="shared" ref="D181:D184" si="6">IFERROR(((B181/C181)-1)*100,IF(B181+C181&lt;&gt;0,100,0))</f>
        <v>-14.173228346456689</v>
      </c>
      <c r="E181" s="88">
        <v>31560</v>
      </c>
      <c r="F181" s="88">
        <v>26340</v>
      </c>
      <c r="G181" s="73">
        <f t="shared" ref="G181" si="7">IFERROR(((E181/F181)-1)*100,IF(E181+F181&lt;&gt;0,100,0))</f>
        <v>19.817767653758533</v>
      </c>
    </row>
    <row r="182" spans="1:7" x14ac:dyDescent="0.2">
      <c r="A182" s="66" t="s">
        <v>32</v>
      </c>
      <c r="B182" s="87">
        <v>8528</v>
      </c>
      <c r="C182" s="88">
        <v>10716</v>
      </c>
      <c r="D182" s="73">
        <f t="shared" si="6"/>
        <v>-20.418066442702496</v>
      </c>
      <c r="E182" s="88">
        <v>366142</v>
      </c>
      <c r="F182" s="88">
        <v>322778</v>
      </c>
      <c r="G182" s="73">
        <f t="shared" ref="G182" si="8">IFERROR(((E182/F182)-1)*100,IF(E182+F182&lt;&gt;0,100,0))</f>
        <v>13.434620699056321</v>
      </c>
    </row>
    <row r="183" spans="1:7" x14ac:dyDescent="0.2">
      <c r="A183" s="66" t="s">
        <v>91</v>
      </c>
      <c r="B183" s="87">
        <v>121405.8137</v>
      </c>
      <c r="C183" s="88">
        <v>143750.75623999999</v>
      </c>
      <c r="D183" s="73">
        <f t="shared" si="6"/>
        <v>-15.544226078848478</v>
      </c>
      <c r="E183" s="88">
        <v>7322541.7513800003</v>
      </c>
      <c r="F183" s="88">
        <v>4155645.9103199998</v>
      </c>
      <c r="G183" s="73">
        <f t="shared" ref="G183" si="9">IFERROR(((E183/F183)-1)*100,IF(E183+F183&lt;&gt;0,100,0))</f>
        <v>76.207066468185644</v>
      </c>
    </row>
    <row r="184" spans="1:7" x14ac:dyDescent="0.2">
      <c r="A184" s="66" t="s">
        <v>92</v>
      </c>
      <c r="B184" s="87">
        <v>81750</v>
      </c>
      <c r="C184" s="88">
        <v>68924</v>
      </c>
      <c r="D184" s="73">
        <f t="shared" si="6"/>
        <v>18.608902559340713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2024-10-07T11:04:31Z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