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B9FE93A0-8C43-4F1E-8E55-F303797CA807}" xr6:coauthVersionLast="47" xr6:coauthVersionMax="47" xr10:uidLastSave="{00000000-0000-0000-0000-000000000000}"/>
  <bookViews>
    <workbookView xWindow="480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<sst xmlns="http://schemas.openxmlformats.org/spreadsheetml/2006/main" count="265" uniqueCount="100">
  <si>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</si>
  <si>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</si>
  <si>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</si>
  <si>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</si>
  <si>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</si>
  <si>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</si>
  <si>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</si>
  <si>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</si>
  <si>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</si>
  <si>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</si>
  <si>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</si>
  <si>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</si>
  <si>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</si>
  <si>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</si>
  <si>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</si>
  <si>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</si>
  <si>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</si>
  <si>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</si>
  <si>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</si>
  <si>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</si>
  <si>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</si>
  <si>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</si>
  <si>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</si>
  <si>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</si>
  <si>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</si>
  <si>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</si>
  <si>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</si>
  <si>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</si>
  <si>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</si>
  <si>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</si>
  <si>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</si>
  <si>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</si>
  <si>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</si>
  <si>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</si>
  <si>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</si>
  <si>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</si>
  <si>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</si>
  <si>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</si>
  <si>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</si>
  <si>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</si>
  <si>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</si>
  <si>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</si>
  <si>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</si>
  <si>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</si>
  <si>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</si>
  <si>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</si>
  <si>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</si>
  <si>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</si>
  <si>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</si>
  <si>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</si>
  <si>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</si>
  <si>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</si>
  <si>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</si>
  <si>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</si>
  <si>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</si>
  <si>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</si>
  <si>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</si>
  <si>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</si>
  <si>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</si>
  <si>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</si>
  <si>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</si>
  <si>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</si>
  <si>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</si>
  <si>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</si>
  <si>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</si>
  <si>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</si>
  <si>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</si>
  <si>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</si>
  <si>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</si>
  <si>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</si>
  <si>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</si>
  <si>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</si>
  <si>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</si>
  <si>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</si>
  <si>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</si>
  <si>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</si>
  <si>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</si>
  <si>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</si>
  <si>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</si>
  <si>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</si>
  <si>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</si>
  <si>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</si>
  <si>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</si>
  <si>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</si>
  <si>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</si>
  <si>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</si>
  <si>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</si>
  <si>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</si>
  <si>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</si>
  <si>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</si>
  <si>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</si>
  <si>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</si>
  <si>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</si>
  <si>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</si>
  <si>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</si>
  <si>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</si>
  <si>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</si>
  <si>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29 November 2024</t>
  </si>
  <si>
    <t>29.11.2024</t>
  </si>
  <si>
    <t>01.12.2023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</si>
</sst>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1618559</v>
      </c>
      <c r="C11" s="54">
        <v>1784847</v>
      </c>
      <c r="D11" s="73">
        <f>IFERROR(((B11/C11)-1)*100,IF(B11+C11&lt;&gt;0,100,0))</f>
        <v>-9.3166529119862886</v>
      </c>
      <c r="E11" s="54">
        <v>84802330</v>
      </c>
      <c r="F11" s="54">
        <v>74915751</v>
      </c>
      <c r="G11" s="73">
        <f>IFERROR(((E11/F11)-1)*100,IF(E11+F11&lt;&gt;0,100,0))</f>
        <v>13.196929708413396</v>
      </c>
    </row>
    <row r="12" spans="1:7" s="15" customFormat="1" ht="12" x14ac:dyDescent="0.2">
      <c r="A12" s="51" t="s">
        <v>9</v>
      </c>
      <c r="B12" s="54">
        <v>1618569.355</v>
      </c>
      <c r="C12" s="54">
        <v>2064374.149</v>
      </c>
      <c r="D12" s="73">
        <f>IFERROR(((B12/C12)-1)*100,IF(B12+C12&lt;&gt;0,100,0))</f>
        <v>-21.595154842253351</v>
      </c>
      <c r="E12" s="54">
        <v>70055608.368000001</v>
      </c>
      <c r="F12" s="54">
        <v>71131722.294</v>
      </c>
      <c r="G12" s="73">
        <f>IFERROR(((E12/F12)-1)*100,IF(E12+F12&lt;&gt;0,100,0))</f>
        <v>-1.5128467177446203</v>
      </c>
    </row>
    <row r="13" spans="1:7" s="15" customFormat="1" ht="12" x14ac:dyDescent="0.2">
      <c r="A13" s="51" t="s">
        <v>10</v>
      </c>
      <c r="B13" s="54">
        <v>130044951.903653</v>
      </c>
      <c r="C13" s="54">
        <v>113515203.016094</v>
      </c>
      <c r="D13" s="73">
        <f>IFERROR(((B13/C13)-1)*100,IF(B13+C13&lt;&gt;0,100,0))</f>
        <v>14.561704906800399</v>
      </c>
      <c r="E13" s="54">
        <v>4954409897.8788605</v>
      </c>
      <c r="F13" s="54">
        <v>4979292959.7825499</v>
      </c>
      <c r="G13" s="73">
        <f>IFERROR(((E13/F13)-1)*100,IF(E13+F13&lt;&gt;0,100,0))</f>
        <v>-0.49973082734171559</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412</v>
      </c>
      <c r="C16" s="54">
        <v>447</v>
      </c>
      <c r="D16" s="73">
        <f>IFERROR(((B16/C16)-1)*100,IF(B16+C16&lt;&gt;0,100,0))</f>
        <v>-7.8299776286353424</v>
      </c>
      <c r="E16" s="54">
        <v>21144</v>
      </c>
      <c r="F16" s="54">
        <v>17698</v>
      </c>
      <c r="G16" s="73">
        <f>IFERROR(((E16/F16)-1)*100,IF(E16+F16&lt;&gt;0,100,0))</f>
        <v>19.471126680980898</v>
      </c>
    </row>
    <row r="17" spans="1:7" s="15" customFormat="1" ht="12" x14ac:dyDescent="0.2">
      <c r="A17" s="51" t="s">
        <v>9</v>
      </c>
      <c r="B17" s="54">
        <v>224153.01699999999</v>
      </c>
      <c r="C17" s="54">
        <v>173741.72899999999</v>
      </c>
      <c r="D17" s="73">
        <f>IFERROR(((B17/C17)-1)*100,IF(B17+C17&lt;&gt;0,100,0))</f>
        <v>29.015072136182084</v>
      </c>
      <c r="E17" s="54">
        <v>10250345.033</v>
      </c>
      <c r="F17" s="54">
        <v>7764750.568</v>
      </c>
      <c r="G17" s="73">
        <f>IFERROR(((E17/F17)-1)*100,IF(E17+F17&lt;&gt;0,100,0))</f>
        <v>32.011259643595039</v>
      </c>
    </row>
    <row r="18" spans="1:7" s="15" customFormat="1" ht="12" x14ac:dyDescent="0.2">
      <c r="A18" s="51" t="s">
        <v>10</v>
      </c>
      <c r="B18" s="54">
        <v>21613288.968768399</v>
      </c>
      <c r="C18" s="54">
        <v>11630128.266004199</v>
      </c>
      <c r="D18" s="73">
        <f>IFERROR(((B18/C18)-1)*100,IF(B18+C18&lt;&gt;0,100,0))</f>
        <v>85.838784185603373</v>
      </c>
      <c r="E18" s="54">
        <v>573629704.36845601</v>
      </c>
      <c r="F18" s="54">
        <v>444607459.35250401</v>
      </c>
      <c r="G18" s="73">
        <f>IFERROR(((E18/F18)-1)*100,IF(E18+F18&lt;&gt;0,100,0))</f>
        <v>29.019361304430479</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21129049.909430001</v>
      </c>
      <c r="C24" s="53">
        <v>24037126.722440001</v>
      </c>
      <c r="D24" s="52">
        <f>B24-C24</f>
        <v>-2908076.8130099997</v>
      </c>
      <c r="E24" s="54">
        <v>706262395.59169996</v>
      </c>
      <c r="F24" s="54">
        <v>696758102.49150002</v>
      </c>
      <c r="G24" s="52">
        <f>E24-F24</f>
        <v>9504293.1001999378</v>
      </c>
    </row>
    <row r="25" spans="1:7" s="15" customFormat="1" ht="12" x14ac:dyDescent="0.2">
      <c r="A25" s="55" t="s">
        <v>15</v>
      </c>
      <c r="B25" s="53">
        <v>33475924.00209</v>
      </c>
      <c r="C25" s="53">
        <v>27910125.47879</v>
      </c>
      <c r="D25" s="52">
        <f>B25-C25</f>
        <v>5565798.5232999995</v>
      </c>
      <c r="E25" s="54">
        <v>829003498.59661996</v>
      </c>
      <c r="F25" s="54">
        <v>813462131.38380003</v>
      </c>
      <c r="G25" s="52">
        <f>E25-F25</f>
        <v>15541367.212819934</v>
      </c>
    </row>
    <row r="26" spans="1:7" s="25" customFormat="1" ht="12" x14ac:dyDescent="0.2">
      <c r="A26" s="56" t="s">
        <v>16</v>
      </c>
      <c r="B26" s="57">
        <f>B24-B25</f>
        <v>-12346874.092659999</v>
      </c>
      <c r="C26" s="57">
        <f>C24-C25</f>
        <v>-3872998.7563499995</v>
      </c>
      <c r="D26" s="57"/>
      <c r="E26" s="57">
        <f>E24-E25</f>
        <v>-122741103.00492001</v>
      </c>
      <c r="F26" s="57">
        <f>F24-F25</f>
        <v>-116704028.89230001</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84510.441730499995</v>
      </c>
      <c r="C33" s="104">
        <v>75705.852863690001</v>
      </c>
      <c r="D33" s="73">
        <f t="shared" ref="D33:D42" si="0">IFERROR(((B33/C33)-1)*100,IF(B33+C33&lt;&gt;0,100,0))</f>
        <v>11.629997594324504</v>
      </c>
      <c r="E33" s="51"/>
      <c r="F33" s="104">
        <v>85851.71</v>
      </c>
      <c r="G33" s="104">
        <v>84467.99</v>
      </c>
    </row>
    <row r="34" spans="1:7" s="15" customFormat="1" ht="12" x14ac:dyDescent="0.2">
      <c r="A34" s="51" t="s">
        <v>23</v>
      </c>
      <c r="B34" s="104">
        <v>91284.439170059995</v>
      </c>
      <c r="C34" s="104">
        <v>74579.16124098</v>
      </c>
      <c r="D34" s="73">
        <f t="shared" si="0"/>
        <v>22.399390997576308</v>
      </c>
      <c r="E34" s="51"/>
      <c r="F34" s="104">
        <v>93089.3</v>
      </c>
      <c r="G34" s="104">
        <v>90992.08</v>
      </c>
    </row>
    <row r="35" spans="1:7" s="15" customFormat="1" ht="12" x14ac:dyDescent="0.2">
      <c r="A35" s="51" t="s">
        <v>24</v>
      </c>
      <c r="B35" s="104">
        <v>90960.704073860004</v>
      </c>
      <c r="C35" s="104">
        <v>69278.978130189993</v>
      </c>
      <c r="D35" s="73">
        <f t="shared" si="0"/>
        <v>31.296255413764062</v>
      </c>
      <c r="E35" s="51"/>
      <c r="F35" s="104">
        <v>91352.15</v>
      </c>
      <c r="G35" s="104">
        <v>90031.85</v>
      </c>
    </row>
    <row r="36" spans="1:7" s="15" customFormat="1" ht="12" x14ac:dyDescent="0.2">
      <c r="A36" s="51" t="s">
        <v>25</v>
      </c>
      <c r="B36" s="104">
        <v>76052.411474840002</v>
      </c>
      <c r="C36" s="104">
        <v>69800.582812380002</v>
      </c>
      <c r="D36" s="73">
        <f t="shared" si="0"/>
        <v>8.9566998018692168</v>
      </c>
      <c r="E36" s="51"/>
      <c r="F36" s="104">
        <v>77411.56</v>
      </c>
      <c r="G36" s="104">
        <v>76052.41</v>
      </c>
    </row>
    <row r="37" spans="1:7" s="15" customFormat="1" ht="12" x14ac:dyDescent="0.2">
      <c r="A37" s="51" t="s">
        <v>79</v>
      </c>
      <c r="B37" s="104">
        <v>55186.440763999999</v>
      </c>
      <c r="C37" s="104">
        <v>59653.398806650002</v>
      </c>
      <c r="D37" s="73">
        <f t="shared" si="0"/>
        <v>-7.4881869801390781</v>
      </c>
      <c r="E37" s="51"/>
      <c r="F37" s="104">
        <v>57232.34</v>
      </c>
      <c r="G37" s="104">
        <v>54938.76</v>
      </c>
    </row>
    <row r="38" spans="1:7" s="15" customFormat="1" ht="12" x14ac:dyDescent="0.2">
      <c r="A38" s="51" t="s">
        <v>26</v>
      </c>
      <c r="B38" s="104">
        <v>116073.51793459999</v>
      </c>
      <c r="C38" s="104">
        <v>102227.39455644001</v>
      </c>
      <c r="D38" s="73">
        <f t="shared" si="0"/>
        <v>13.544435362201778</v>
      </c>
      <c r="E38" s="51"/>
      <c r="F38" s="104">
        <v>117400.16</v>
      </c>
      <c r="G38" s="104">
        <v>115409.02</v>
      </c>
    </row>
    <row r="39" spans="1:7" s="15" customFormat="1" ht="12" x14ac:dyDescent="0.2">
      <c r="A39" s="51" t="s">
        <v>27</v>
      </c>
      <c r="B39" s="104">
        <v>20934.767412959998</v>
      </c>
      <c r="C39" s="104">
        <v>17006.230215020001</v>
      </c>
      <c r="D39" s="73">
        <f t="shared" si="0"/>
        <v>23.10057636683225</v>
      </c>
      <c r="E39" s="51"/>
      <c r="F39" s="104">
        <v>21523.43</v>
      </c>
      <c r="G39" s="104">
        <v>20876.84</v>
      </c>
    </row>
    <row r="40" spans="1:7" s="15" customFormat="1" ht="12" x14ac:dyDescent="0.2">
      <c r="A40" s="51" t="s">
        <v>28</v>
      </c>
      <c r="B40" s="104">
        <v>118977.87262418</v>
      </c>
      <c r="C40" s="104">
        <v>102414.57522480001</v>
      </c>
      <c r="D40" s="73">
        <f t="shared" si="0"/>
        <v>16.172793142991182</v>
      </c>
      <c r="E40" s="51"/>
      <c r="F40" s="104">
        <v>120915.04</v>
      </c>
      <c r="G40" s="104">
        <v>118890.58</v>
      </c>
    </row>
    <row r="41" spans="1:7" s="15" customFormat="1" ht="12" x14ac:dyDescent="0.2">
      <c r="A41" s="51" t="s">
        <v>29</v>
      </c>
      <c r="B41" s="59"/>
      <c r="C41" s="59"/>
      <c r="D41" s="73">
        <f t="shared" si="0"/>
        <v>0</v>
      </c>
      <c r="E41" s="51"/>
      <c r="F41" s="59"/>
      <c r="G41" s="59"/>
    </row>
    <row r="42" spans="1:7" s="15" customFormat="1" ht="12" x14ac:dyDescent="0.2">
      <c r="A42" s="51" t="s">
        <v>78</v>
      </c>
      <c r="B42" s="104">
        <v>587.98771939999995</v>
      </c>
      <c r="C42" s="104">
        <v>652.20461894000005</v>
      </c>
      <c r="D42" s="73">
        <f t="shared" si="0"/>
        <v>-9.8461276837273903</v>
      </c>
      <c r="E42" s="51"/>
      <c r="F42" s="104">
        <v>600.66</v>
      </c>
      <c r="G42" s="104">
        <v>587.4</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19257.107655309199</v>
      </c>
      <c r="D48" s="59"/>
      <c r="E48" s="105">
        <v>18560.141487439101</v>
      </c>
      <c r="F48" s="59"/>
      <c r="G48" s="73">
        <f>IFERROR(((C48/E48)-1)*100,IF(C48+E48&lt;&gt;0,100,0))</f>
        <v>3.7551770192149725</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4341</v>
      </c>
      <c r="D54" s="62"/>
      <c r="E54" s="106">
        <v>856730</v>
      </c>
      <c r="F54" s="106">
        <v>101642692.48</v>
      </c>
      <c r="G54" s="106">
        <v>10207219.0362</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6090</v>
      </c>
      <c r="C68" s="53">
        <v>5887</v>
      </c>
      <c r="D68" s="73">
        <f>IFERROR(((B68/C68)-1)*100,IF(B68+C68&lt;&gt;0,100,0))</f>
        <v>3.4482758620689724</v>
      </c>
      <c r="E68" s="53">
        <v>293610</v>
      </c>
      <c r="F68" s="53">
        <v>309995</v>
      </c>
      <c r="G68" s="73">
        <f>IFERROR(((E68/F68)-1)*100,IF(E68+F68&lt;&gt;0,100,0))</f>
        <v>-5.2855691220826113</v>
      </c>
    </row>
    <row r="69" spans="1:7" s="15" customFormat="1" ht="12" x14ac:dyDescent="0.2">
      <c r="A69" s="66" t="s">
        <v>54</v>
      </c>
      <c r="B69" s="54">
        <v>248513895.58000001</v>
      </c>
      <c r="C69" s="53">
        <v>238819472.64700001</v>
      </c>
      <c r="D69" s="73">
        <f>IFERROR(((B69/C69)-1)*100,IF(B69+C69&lt;&gt;0,100,0))</f>
        <v>4.0593100828630435</v>
      </c>
      <c r="E69" s="53">
        <v>11698899499.851</v>
      </c>
      <c r="F69" s="53">
        <v>11619573269.752001</v>
      </c>
      <c r="G69" s="73">
        <f>IFERROR(((E69/F69)-1)*100,IF(E69+F69&lt;&gt;0,100,0))</f>
        <v>0.68269486544312308</v>
      </c>
    </row>
    <row r="70" spans="1:7" s="15" customFormat="1" ht="12" x14ac:dyDescent="0.2">
      <c r="A70" s="66" t="s">
        <v>55</v>
      </c>
      <c r="B70" s="54">
        <v>237057233.36078</v>
      </c>
      <c r="C70" s="53">
        <v>214979511.48315999</v>
      </c>
      <c r="D70" s="73">
        <f>IFERROR(((B70/C70)-1)*100,IF(B70+C70&lt;&gt;0,100,0))</f>
        <v>10.269686504218068</v>
      </c>
      <c r="E70" s="53">
        <v>10650859233.392401</v>
      </c>
      <c r="F70" s="53">
        <v>10446288199.9412</v>
      </c>
      <c r="G70" s="73">
        <f>IFERROR(((E70/F70)-1)*100,IF(E70+F70&lt;&gt;0,100,0))</f>
        <v>1.95831313032655</v>
      </c>
    </row>
    <row r="71" spans="1:7" s="15" customFormat="1" ht="12" x14ac:dyDescent="0.2">
      <c r="A71" s="66" t="s">
        <v>93</v>
      </c>
      <c r="B71" s="73">
        <f>IFERROR(B69/B68/1000,)</f>
        <v>40.806879405582926</v>
      </c>
      <c r="C71" s="73">
        <f>IFERROR(C69/C68/1000,)</f>
        <v>40.567262212841861</v>
      </c>
      <c r="D71" s="73">
        <f>IFERROR(((B71/C71)-1)*100,IF(B71+C71&lt;&gt;0,100,0))</f>
        <v>0.59066641343425985</v>
      </c>
      <c r="E71" s="73">
        <f>IFERROR(E69/E68/1000,)</f>
        <v>39.845030822693367</v>
      </c>
      <c r="F71" s="73">
        <f>IFERROR(F69/F68/1000,)</f>
        <v>37.4830989846675</v>
      </c>
      <c r="G71" s="73">
        <f>IFERROR(((E71/F71)-1)*100,IF(E71+F71&lt;&gt;0,100,0))</f>
        <v>6.3013248690883872</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3078</v>
      </c>
      <c r="C74" s="53">
        <v>2504</v>
      </c>
      <c r="D74" s="73">
        <f>IFERROR(((B74/C74)-1)*100,IF(B74+C74&lt;&gt;0,100,0))</f>
        <v>22.923322683706072</v>
      </c>
      <c r="E74" s="53">
        <v>123288</v>
      </c>
      <c r="F74" s="53">
        <v>130874</v>
      </c>
      <c r="G74" s="73">
        <f>IFERROR(((E74/F74)-1)*100,IF(E74+F74&lt;&gt;0,100,0))</f>
        <v>-5.7964148723199438</v>
      </c>
    </row>
    <row r="75" spans="1:7" s="15" customFormat="1" ht="12" x14ac:dyDescent="0.2">
      <c r="A75" s="66" t="s">
        <v>54</v>
      </c>
      <c r="B75" s="54">
        <v>807540154.79999995</v>
      </c>
      <c r="C75" s="53">
        <v>548360598.12600005</v>
      </c>
      <c r="D75" s="73">
        <f>IFERROR(((B75/C75)-1)*100,IF(B75+C75&lt;&gt;0,100,0))</f>
        <v>47.264438320283311</v>
      </c>
      <c r="E75" s="53">
        <v>32181209233.269001</v>
      </c>
      <c r="F75" s="53">
        <v>28946030381.397999</v>
      </c>
      <c r="G75" s="73">
        <f>IFERROR(((E75/F75)-1)*100,IF(E75+F75&lt;&gt;0,100,0))</f>
        <v>11.176589014948558</v>
      </c>
    </row>
    <row r="76" spans="1:7" s="15" customFormat="1" ht="12" x14ac:dyDescent="0.2">
      <c r="A76" s="66" t="s">
        <v>55</v>
      </c>
      <c r="B76" s="54">
        <v>804514275.02622998</v>
      </c>
      <c r="C76" s="53">
        <v>504303643.37573999</v>
      </c>
      <c r="D76" s="73">
        <f>IFERROR(((B76/C76)-1)*100,IF(B76+C76&lt;&gt;0,100,0))</f>
        <v>59.529736815090374</v>
      </c>
      <c r="E76" s="53">
        <v>29353761006.077499</v>
      </c>
      <c r="F76" s="53">
        <v>26149993236.3349</v>
      </c>
      <c r="G76" s="73">
        <f>IFERROR(((E76/F76)-1)*100,IF(E76+F76&lt;&gt;0,100,0))</f>
        <v>12.251505156380027</v>
      </c>
    </row>
    <row r="77" spans="1:7" s="15" customFormat="1" ht="12" x14ac:dyDescent="0.2">
      <c r="A77" s="66" t="s">
        <v>93</v>
      </c>
      <c r="B77" s="73">
        <f>IFERROR(B75/B74/1000,)</f>
        <v>262.35872475633528</v>
      </c>
      <c r="C77" s="73">
        <f>IFERROR(C75/C74/1000,)</f>
        <v>218.99384909185304</v>
      </c>
      <c r="D77" s="73">
        <f>IFERROR(((B77/C77)-1)*100,IF(B77+C77&lt;&gt;0,100,0))</f>
        <v>19.801869250808778</v>
      </c>
      <c r="E77" s="73">
        <f>IFERROR(E75/E74/1000,)</f>
        <v>261.02466771517908</v>
      </c>
      <c r="F77" s="73">
        <f>IFERROR(F75/F74/1000,)</f>
        <v>221.17479699098368</v>
      </c>
      <c r="G77" s="73">
        <f>IFERROR(((E77/F77)-1)*100,IF(E77+F77&lt;&gt;0,100,0))</f>
        <v>18.017365118603411</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286</v>
      </c>
      <c r="C80" s="53">
        <v>184</v>
      </c>
      <c r="D80" s="73">
        <f>IFERROR(((B80/C80)-1)*100,IF(B80+C80&lt;&gt;0,100,0))</f>
        <v>55.434782608695656</v>
      </c>
      <c r="E80" s="53">
        <v>11468</v>
      </c>
      <c r="F80" s="53">
        <v>10411</v>
      </c>
      <c r="G80" s="73">
        <f>IFERROR(((E80/F80)-1)*100,IF(E80+F80&lt;&gt;0,100,0))</f>
        <v>10.152723081356264</v>
      </c>
    </row>
    <row r="81" spans="1:7" s="15" customFormat="1" ht="12" x14ac:dyDescent="0.2">
      <c r="A81" s="66" t="s">
        <v>54</v>
      </c>
      <c r="B81" s="54">
        <v>19411088.263999999</v>
      </c>
      <c r="C81" s="53">
        <v>26577617.122000001</v>
      </c>
      <c r="D81" s="73">
        <f>IFERROR(((B81/C81)-1)*100,IF(B81+C81&lt;&gt;0,100,0))</f>
        <v>-26.964527425853412</v>
      </c>
      <c r="E81" s="53">
        <v>1055765556.359</v>
      </c>
      <c r="F81" s="53">
        <v>1206960606.425</v>
      </c>
      <c r="G81" s="73">
        <f>IFERROR(((E81/F81)-1)*100,IF(E81+F81&lt;&gt;0,100,0))</f>
        <v>-12.526925009908773</v>
      </c>
    </row>
    <row r="82" spans="1:7" s="15" customFormat="1" ht="12" x14ac:dyDescent="0.2">
      <c r="A82" s="66" t="s">
        <v>55</v>
      </c>
      <c r="B82" s="54">
        <v>4807315.7350803204</v>
      </c>
      <c r="C82" s="53">
        <v>-160164.036930298</v>
      </c>
      <c r="D82" s="73">
        <f>IFERROR(((B82/C82)-1)*100,IF(B82+C82&lt;&gt;0,100,0))</f>
        <v>-3101.4951091501412</v>
      </c>
      <c r="E82" s="53">
        <v>232802734.296547</v>
      </c>
      <c r="F82" s="53">
        <v>371985932.304313</v>
      </c>
      <c r="G82" s="73">
        <f>IFERROR(((E82/F82)-1)*100,IF(E82+F82&lt;&gt;0,100,0))</f>
        <v>-37.416253121610922</v>
      </c>
    </row>
    <row r="83" spans="1:7" x14ac:dyDescent="0.2">
      <c r="A83" s="66" t="s">
        <v>93</v>
      </c>
      <c r="B83" s="73">
        <f>IFERROR(B81/B80/1000,)</f>
        <v>67.870937986013971</v>
      </c>
      <c r="C83" s="73">
        <f>IFERROR(C81/C80/1000,)</f>
        <v>144.44357131521738</v>
      </c>
      <c r="D83" s="73">
        <f>IFERROR(((B83/C83)-1)*100,IF(B83+C83&lt;&gt;0,100,0))</f>
        <v>-53.012143518730866</v>
      </c>
      <c r="E83" s="73">
        <f>IFERROR(E81/E80/1000,)</f>
        <v>92.061872720526679</v>
      </c>
      <c r="F83" s="73">
        <f>IFERROR(F81/F80/1000,)</f>
        <v>115.93128483575065</v>
      </c>
      <c r="G83" s="73">
        <f>IFERROR(((E83/F83)-1)*100,IF(E83+F83&lt;&gt;0,100,0))</f>
        <v>-20.589275922406724</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9454</v>
      </c>
      <c r="C86" s="51">
        <f>C68+C74+C80</f>
        <v>8575</v>
      </c>
      <c r="D86" s="73">
        <f>IFERROR(((B86/C86)-1)*100,IF(B86+C86&lt;&gt;0,100,0))</f>
        <v>10.250728862973757</v>
      </c>
      <c r="E86" s="51">
        <f>E68+E74+E80</f>
        <v>428366</v>
      </c>
      <c r="F86" s="51">
        <f>F68+F74+F80</f>
        <v>451280</v>
      </c>
      <c r="G86" s="73">
        <f>IFERROR(((E86/F86)-1)*100,IF(E86+F86&lt;&gt;0,100,0))</f>
        <v>-5.0775571707144085</v>
      </c>
    </row>
    <row r="87" spans="1:7" s="15" customFormat="1" ht="12" x14ac:dyDescent="0.2">
      <c r="A87" s="66" t="s">
        <v>54</v>
      </c>
      <c r="B87" s="51">
        <f t="shared" ref="B87:C87" si="1">B69+B75+B81</f>
        <v>1075465138.6440001</v>
      </c>
      <c r="C87" s="51">
        <f t="shared" si="1"/>
        <v>813757687.89499998</v>
      </c>
      <c r="D87" s="73">
        <f>IFERROR(((B87/C87)-1)*100,IF(B87+C87&lt;&gt;0,100,0))</f>
        <v>32.160365996169674</v>
      </c>
      <c r="E87" s="51">
        <f t="shared" ref="E87:F87" si="2">E69+E75+E81</f>
        <v>44935874289.479004</v>
      </c>
      <c r="F87" s="51">
        <f t="shared" si="2"/>
        <v>41772564257.575005</v>
      </c>
      <c r="G87" s="73">
        <f>IFERROR(((E87/F87)-1)*100,IF(E87+F87&lt;&gt;0,100,0))</f>
        <v>7.5726977458185685</v>
      </c>
    </row>
    <row r="88" spans="1:7" s="15" customFormat="1" ht="12" x14ac:dyDescent="0.2">
      <c r="A88" s="66" t="s">
        <v>55</v>
      </c>
      <c r="B88" s="51">
        <f t="shared" ref="B88:C88" si="3">B70+B76+B82</f>
        <v>1046378824.1220903</v>
      </c>
      <c r="C88" s="51">
        <f t="shared" si="3"/>
        <v>719122990.82196963</v>
      </c>
      <c r="D88" s="73">
        <f>IFERROR(((B88/C88)-1)*100,IF(B88+C88&lt;&gt;0,100,0))</f>
        <v>45.507630471675206</v>
      </c>
      <c r="E88" s="51">
        <f t="shared" ref="E88:F88" si="4">E70+E76+E82</f>
        <v>40237422973.766449</v>
      </c>
      <c r="F88" s="51">
        <f t="shared" si="4"/>
        <v>36968267368.580414</v>
      </c>
      <c r="G88" s="73">
        <f>IFERROR(((E88/F88)-1)*100,IF(E88+F88&lt;&gt;0,100,0))</f>
        <v>8.8431399085922902</v>
      </c>
    </row>
    <row r="89" spans="1:7" x14ac:dyDescent="0.2">
      <c r="A89" s="66" t="s">
        <v>94</v>
      </c>
      <c r="B89" s="73">
        <f>IFERROR((B75/B87)*100,IF(B75+B87&lt;&gt;0,100,0))</f>
        <v>75.087524995760134</v>
      </c>
      <c r="C89" s="73">
        <f>IFERROR((C75/C87)*100,IF(C75+C87&lt;&gt;0,100,0))</f>
        <v>67.386226426257195</v>
      </c>
      <c r="D89" s="73">
        <f>IFERROR(((B89/C89)-1)*100,IF(B89+C89&lt;&gt;0,100,0))</f>
        <v>11.42859450355289</v>
      </c>
      <c r="E89" s="73">
        <f>IFERROR((E75/E87)*100,IF(E75+E87&lt;&gt;0,100,0))</f>
        <v>71.615852016044343</v>
      </c>
      <c r="F89" s="73">
        <f>IFERROR((F75/F87)*100,IF(F75+F87&lt;&gt;0,100,0))</f>
        <v>69.294358380570202</v>
      </c>
      <c r="G89" s="73">
        <f>IFERROR(((E89/F89)-1)*100,IF(E89+F89&lt;&gt;0,100,0))</f>
        <v>3.3501914004662625</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100946870.49600001</v>
      </c>
      <c r="C97" s="107">
        <v>107338582.691</v>
      </c>
      <c r="D97" s="52">
        <f>B97-C97</f>
        <v>-6391712.1949999928</v>
      </c>
      <c r="E97" s="107">
        <v>4468653492.6660004</v>
      </c>
      <c r="F97" s="107">
        <v>5652234480.0419998</v>
      </c>
      <c r="G97" s="68">
        <f>E97-F97</f>
        <v>-1183580987.3759995</v>
      </c>
    </row>
    <row r="98" spans="1:7" s="15" customFormat="1" ht="13.5" x14ac:dyDescent="0.2">
      <c r="A98" s="66" t="s">
        <v>88</v>
      </c>
      <c r="B98" s="53">
        <v>112754685.04700001</v>
      </c>
      <c r="C98" s="107">
        <v>117394683.449</v>
      </c>
      <c r="D98" s="52">
        <f>B98-C98</f>
        <v>-4639998.4019999951</v>
      </c>
      <c r="E98" s="107">
        <v>4409498863.0299997</v>
      </c>
      <c r="F98" s="107">
        <v>5589262616.1470003</v>
      </c>
      <c r="G98" s="68">
        <f>E98-F98</f>
        <v>-1179763753.1170006</v>
      </c>
    </row>
    <row r="99" spans="1:7" s="15" customFormat="1" ht="12" x14ac:dyDescent="0.2">
      <c r="A99" s="69" t="s">
        <v>16</v>
      </c>
      <c r="B99" s="52">
        <f>B97-B98</f>
        <v>-11807814.550999999</v>
      </c>
      <c r="C99" s="52">
        <f>C97-C98</f>
        <v>-10056100.758000001</v>
      </c>
      <c r="D99" s="70"/>
      <c r="E99" s="52">
        <f>E97-E98</f>
        <v>59154629.636000633</v>
      </c>
      <c r="F99" s="70">
        <f>F97-F98</f>
        <v>62971863.894999504</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1106.2037366578099</v>
      </c>
      <c r="C111" s="108">
        <v>925.97927347427606</v>
      </c>
      <c r="D111" s="73">
        <f>IFERROR(((B111/C111)-1)*100,IF(B111+C111&lt;&gt;0,100,0))</f>
        <v>19.463120649270181</v>
      </c>
      <c r="E111" s="72"/>
      <c r="F111" s="109">
        <v>1106.2037366578099</v>
      </c>
      <c r="G111" s="109">
        <v>1100.4787937789099</v>
      </c>
    </row>
    <row r="112" spans="1:7" s="15" customFormat="1" ht="12" x14ac:dyDescent="0.2">
      <c r="A112" s="66" t="s">
        <v>50</v>
      </c>
      <c r="B112" s="109">
        <v>1088.9444695526599</v>
      </c>
      <c r="C112" s="108">
        <v>912.69405472333494</v>
      </c>
      <c r="D112" s="73">
        <f>IFERROR(((B112/C112)-1)*100,IF(B112+C112&lt;&gt;0,100,0))</f>
        <v>19.311007222760068</v>
      </c>
      <c r="E112" s="72"/>
      <c r="F112" s="109">
        <v>1088.9444695526599</v>
      </c>
      <c r="G112" s="109">
        <v>1083.3739549362199</v>
      </c>
    </row>
    <row r="113" spans="1:7" s="15" customFormat="1" ht="12" x14ac:dyDescent="0.2">
      <c r="A113" s="66" t="s">
        <v>51</v>
      </c>
      <c r="B113" s="109">
        <v>1205.0215115943199</v>
      </c>
      <c r="C113" s="108">
        <v>994.28846943910901</v>
      </c>
      <c r="D113" s="73">
        <f>IFERROR(((B113/C113)-1)*100,IF(B113+C113&lt;&gt;0,100,0))</f>
        <v>21.194356429989391</v>
      </c>
      <c r="E113" s="72"/>
      <c r="F113" s="109">
        <v>1205.0215115943199</v>
      </c>
      <c r="G113" s="109">
        <v>1197.9742237232799</v>
      </c>
    </row>
    <row r="114" spans="1:7" s="25" customFormat="1" ht="12" x14ac:dyDescent="0.2">
      <c r="A114" s="69" t="s">
        <v>52</v>
      </c>
      <c r="B114" s="73"/>
      <c r="C114" s="72"/>
      <c r="D114" s="74"/>
      <c r="E114" s="72"/>
      <c r="F114" s="58"/>
      <c r="G114" s="58"/>
    </row>
    <row r="115" spans="1:7" s="15" customFormat="1" ht="12" x14ac:dyDescent="0.2">
      <c r="A115" s="66" t="s">
        <v>56</v>
      </c>
      <c r="B115" s="109">
        <v>774.23822148846205</v>
      </c>
      <c r="C115" s="108">
        <v>701.98962157072697</v>
      </c>
      <c r="D115" s="73">
        <f>IFERROR(((B115/C115)-1)*100,IF(B115+C115&lt;&gt;0,100,0))</f>
        <v>10.291975507568928</v>
      </c>
      <c r="E115" s="72"/>
      <c r="F115" s="109">
        <v>774.23822148846205</v>
      </c>
      <c r="G115" s="109">
        <v>772.87262626959796</v>
      </c>
    </row>
    <row r="116" spans="1:7" s="15" customFormat="1" ht="12" x14ac:dyDescent="0.2">
      <c r="A116" s="66" t="s">
        <v>57</v>
      </c>
      <c r="B116" s="109">
        <v>1063.5157238737499</v>
      </c>
      <c r="C116" s="108">
        <v>925.82475651757602</v>
      </c>
      <c r="D116" s="73">
        <f>IFERROR(((B116/C116)-1)*100,IF(B116+C116&lt;&gt;0,100,0))</f>
        <v>14.872249460479825</v>
      </c>
      <c r="E116" s="72"/>
      <c r="F116" s="109">
        <v>1063.5157238737499</v>
      </c>
      <c r="G116" s="109">
        <v>1057.77281702293</v>
      </c>
    </row>
    <row r="117" spans="1:7" s="15" customFormat="1" ht="12" x14ac:dyDescent="0.2">
      <c r="A117" s="66" t="s">
        <v>59</v>
      </c>
      <c r="B117" s="109">
        <v>1285.26103103939</v>
      </c>
      <c r="C117" s="108">
        <v>1062.63247961302</v>
      </c>
      <c r="D117" s="73">
        <f>IFERROR(((B117/C117)-1)*100,IF(B117+C117&lt;&gt;0,100,0))</f>
        <v>20.950663159425066</v>
      </c>
      <c r="E117" s="72"/>
      <c r="F117" s="109">
        <v>1285.26103103939</v>
      </c>
      <c r="G117" s="109">
        <v>1278.0477571368001</v>
      </c>
    </row>
    <row r="118" spans="1:7" s="15" customFormat="1" ht="12" x14ac:dyDescent="0.2">
      <c r="A118" s="66" t="s">
        <v>58</v>
      </c>
      <c r="B118" s="109">
        <v>1208.65779059737</v>
      </c>
      <c r="C118" s="108">
        <v>972.90841300007503</v>
      </c>
      <c r="D118" s="73">
        <f>IFERROR(((B118/C118)-1)*100,IF(B118+C118&lt;&gt;0,100,0))</f>
        <v>24.231404975760729</v>
      </c>
      <c r="E118" s="72"/>
      <c r="F118" s="109">
        <v>1208.65779059737</v>
      </c>
      <c r="G118" s="109">
        <v>1200.5544388043299</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165</v>
      </c>
      <c r="C127" s="53">
        <v>181</v>
      </c>
      <c r="D127" s="73">
        <f>IFERROR(((B127/C127)-1)*100,IF(B127+C127&lt;&gt;0,100,0))</f>
        <v>-8.8397790055248606</v>
      </c>
      <c r="E127" s="53">
        <v>15501</v>
      </c>
      <c r="F127" s="53">
        <v>17245</v>
      </c>
      <c r="G127" s="73">
        <f>IFERROR(((E127/F127)-1)*100,IF(E127+F127&lt;&gt;0,100,0))</f>
        <v>-10.113076253986664</v>
      </c>
    </row>
    <row r="128" spans="1:7" s="15" customFormat="1" ht="12" x14ac:dyDescent="0.2">
      <c r="A128" s="66" t="s">
        <v>74</v>
      </c>
      <c r="B128" s="54">
        <v>4</v>
      </c>
      <c r="C128" s="53">
        <v>0</v>
      </c>
      <c r="D128" s="73">
        <f>IFERROR(((B128/C128)-1)*100,IF(B128+C128&lt;&gt;0,100,0))</f>
        <v>100</v>
      </c>
      <c r="E128" s="53">
        <v>359</v>
      </c>
      <c r="F128" s="53">
        <v>338</v>
      </c>
      <c r="G128" s="73">
        <f>IFERROR(((E128/F128)-1)*100,IF(E128+F128&lt;&gt;0,100,0))</f>
        <v>6.2130177514792884</v>
      </c>
    </row>
    <row r="129" spans="1:7" s="25" customFormat="1" ht="12" x14ac:dyDescent="0.2">
      <c r="A129" s="69" t="s">
        <v>34</v>
      </c>
      <c r="B129" s="70">
        <f>SUM(B126:B128)</f>
        <v>169</v>
      </c>
      <c r="C129" s="70">
        <f>SUM(C126:C128)</f>
        <v>181</v>
      </c>
      <c r="D129" s="73">
        <f>IFERROR(((B129/C129)-1)*100,IF(B129+C129&lt;&gt;0,100,0))</f>
        <v>-6.6298342541436517</v>
      </c>
      <c r="E129" s="70">
        <f>SUM(E126:E128)</f>
        <v>15860</v>
      </c>
      <c r="F129" s="70">
        <f>SUM(F126:F128)</f>
        <v>17589</v>
      </c>
      <c r="G129" s="73">
        <f>IFERROR(((E129/F129)-1)*100,IF(E129+F129&lt;&gt;0,100,0))</f>
        <v>-9.8300073909829973</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0</v>
      </c>
      <c r="C132" s="53">
        <v>18</v>
      </c>
      <c r="D132" s="73">
        <f>IFERROR(((B132/C132)-1)*100,IF(B132+C132&lt;&gt;0,100,0))</f>
        <v>-100</v>
      </c>
      <c r="E132" s="53">
        <v>1060</v>
      </c>
      <c r="F132" s="53">
        <v>1264</v>
      </c>
      <c r="G132" s="73">
        <f>IFERROR(((E132/F132)-1)*100,IF(E132+F132&lt;&gt;0,100,0))</f>
        <v>-16.139240506329109</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0</v>
      </c>
      <c r="C134" s="70">
        <f>SUM(C132:C133)</f>
        <v>18</v>
      </c>
      <c r="D134" s="73">
        <f>IFERROR(((B134/C134)-1)*100,IF(B134+C134&lt;&gt;0,100,0))</f>
        <v>-100</v>
      </c>
      <c r="E134" s="70">
        <f>SUM(E132:E133)</f>
        <v>1060</v>
      </c>
      <c r="F134" s="70">
        <f>SUM(F132:F133)</f>
        <v>1264</v>
      </c>
      <c r="G134" s="73">
        <f>IFERROR(((E134/F134)-1)*100,IF(E134+F134&lt;&gt;0,100,0))</f>
        <v>-16.139240506329109</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91961</v>
      </c>
      <c r="C138" s="53">
        <v>56170</v>
      </c>
      <c r="D138" s="73">
        <f>IFERROR(((B138/C138)-1)*100,IF(B138+C138&lt;&gt;0,100,0))</f>
        <v>63.719067117678478</v>
      </c>
      <c r="E138" s="53">
        <v>15552324</v>
      </c>
      <c r="F138" s="53">
        <v>14082544</v>
      </c>
      <c r="G138" s="73">
        <f>IFERROR(((E138/F138)-1)*100,IF(E138+F138&lt;&gt;0,100,0))</f>
        <v>10.436892652350306</v>
      </c>
    </row>
    <row r="139" spans="1:7" s="15" customFormat="1" ht="12" x14ac:dyDescent="0.2">
      <c r="A139" s="66" t="s">
        <v>74</v>
      </c>
      <c r="B139" s="54">
        <v>26</v>
      </c>
      <c r="C139" s="53">
        <v>0</v>
      </c>
      <c r="D139" s="73">
        <f>IFERROR(((B139/C139)-1)*100,IF(B139+C139&lt;&gt;0,100,0))</f>
        <v>100</v>
      </c>
      <c r="E139" s="53">
        <v>13625</v>
      </c>
      <c r="F139" s="53">
        <v>14952</v>
      </c>
      <c r="G139" s="73">
        <f>IFERROR(((E139/F139)-1)*100,IF(E139+F139&lt;&gt;0,100,0))</f>
        <v>-8.8750668806848569</v>
      </c>
    </row>
    <row r="140" spans="1:7" s="15" customFormat="1" ht="12" x14ac:dyDescent="0.2">
      <c r="A140" s="69" t="s">
        <v>34</v>
      </c>
      <c r="B140" s="70">
        <f>SUM(B137:B139)</f>
        <v>91987</v>
      </c>
      <c r="C140" s="70">
        <f>SUM(C137:C139)</f>
        <v>56170</v>
      </c>
      <c r="D140" s="73">
        <f>IFERROR(((B140/C140)-1)*100,IF(B140+C140&lt;&gt;0,100,0))</f>
        <v>63.765355171799889</v>
      </c>
      <c r="E140" s="70">
        <f>SUM(E137:E139)</f>
        <v>15565949</v>
      </c>
      <c r="F140" s="70">
        <f>SUM(F137:F139)</f>
        <v>14098326</v>
      </c>
      <c r="G140" s="73">
        <f>IFERROR(((E140/F140)-1)*100,IF(E140+F140&lt;&gt;0,100,0))</f>
        <v>10.409909658777927</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0</v>
      </c>
      <c r="C143" s="53">
        <v>3084</v>
      </c>
      <c r="D143" s="73">
        <f>IFERROR(((B143/C143)-1)*100,)</f>
        <v>-100</v>
      </c>
      <c r="E143" s="53">
        <v>769863</v>
      </c>
      <c r="F143" s="53">
        <v>743039</v>
      </c>
      <c r="G143" s="73">
        <f>IFERROR(((E143/F143)-1)*100,)</f>
        <v>3.6100393115300777</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0</v>
      </c>
      <c r="C145" s="70">
        <f>SUM(C143:C144)</f>
        <v>3084</v>
      </c>
      <c r="D145" s="73">
        <f>IFERROR(((B145/C145)-1)*100,)</f>
        <v>-100</v>
      </c>
      <c r="E145" s="70">
        <f>SUM(E143:E144)</f>
        <v>769863</v>
      </c>
      <c r="F145" s="70">
        <f>SUM(F143:F144)</f>
        <v>743039</v>
      </c>
      <c r="G145" s="73">
        <f>IFERROR(((E145/F145)-1)*100,)</f>
        <v>3.6100393115300777</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8505734.7592600007</v>
      </c>
      <c r="C149" s="53">
        <v>5077140.0156800002</v>
      </c>
      <c r="D149" s="73">
        <f>IFERROR(((B149/C149)-1)*100,IF(B149+C149&lt;&gt;0,100,0))</f>
        <v>67.530041184432378</v>
      </c>
      <c r="E149" s="53">
        <v>1373405060.1008699</v>
      </c>
      <c r="F149" s="53">
        <v>1221633957.7349999</v>
      </c>
      <c r="G149" s="73">
        <f>IFERROR(((E149/F149)-1)*100,IF(E149+F149&lt;&gt;0,100,0))</f>
        <v>12.423615224912776</v>
      </c>
    </row>
    <row r="150" spans="1:7" x14ac:dyDescent="0.2">
      <c r="A150" s="66" t="s">
        <v>74</v>
      </c>
      <c r="B150" s="54">
        <v>264549.55</v>
      </c>
      <c r="C150" s="53">
        <v>0</v>
      </c>
      <c r="D150" s="73">
        <f>IFERROR(((B150/C150)-1)*100,IF(B150+C150&lt;&gt;0,100,0))</f>
        <v>100</v>
      </c>
      <c r="E150" s="53">
        <v>98562550.189999998</v>
      </c>
      <c r="F150" s="53">
        <v>98824406.980000004</v>
      </c>
      <c r="G150" s="73">
        <f>IFERROR(((E150/F150)-1)*100,IF(E150+F150&lt;&gt;0,100,0))</f>
        <v>-0.26497177974769137</v>
      </c>
    </row>
    <row r="151" spans="1:7" s="15" customFormat="1" ht="12" x14ac:dyDescent="0.2">
      <c r="A151" s="69" t="s">
        <v>34</v>
      </c>
      <c r="B151" s="70">
        <f>SUM(B148:B150)</f>
        <v>8770284.3092600014</v>
      </c>
      <c r="C151" s="70">
        <f>SUM(C148:C150)</f>
        <v>5077140.0156800002</v>
      </c>
      <c r="D151" s="73">
        <f>IFERROR(((B151/C151)-1)*100,IF(B151+C151&lt;&gt;0,100,0))</f>
        <v>72.740643003231511</v>
      </c>
      <c r="E151" s="70">
        <f>SUM(E148:E150)</f>
        <v>1471967610.29087</v>
      </c>
      <c r="F151" s="70">
        <f>SUM(F148:F150)</f>
        <v>1320477443.4724998</v>
      </c>
      <c r="G151" s="73">
        <f>IFERROR(((E151/F151)-1)*100,IF(E151+F151&lt;&gt;0,100,0))</f>
        <v>11.472378234647596</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0</v>
      </c>
      <c r="C154" s="53">
        <v>6799.1464800000003</v>
      </c>
      <c r="D154" s="73">
        <f>IFERROR(((B154/C154)-1)*100,IF(B154+C154&lt;&gt;0,100,0))</f>
        <v>-100</v>
      </c>
      <c r="E154" s="53">
        <v>967825.25626000005</v>
      </c>
      <c r="F154" s="53">
        <v>931662.49211999995</v>
      </c>
      <c r="G154" s="73">
        <f>IFERROR(((E154/F154)-1)*100,IF(E154+F154&lt;&gt;0,100,0))</f>
        <v>3.8815305377070342</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0</v>
      </c>
      <c r="C156" s="70">
        <f>SUM(C154:C155)</f>
        <v>6799.1464800000003</v>
      </c>
      <c r="D156" s="73">
        <f>IFERROR(((B156/C156)-1)*100,IF(B156+C156&lt;&gt;0,100,0))</f>
        <v>-100</v>
      </c>
      <c r="E156" s="70">
        <f>SUM(E154:E155)</f>
        <v>967825.25626000005</v>
      </c>
      <c r="F156" s="70">
        <f>SUM(F154:F155)</f>
        <v>931662.49211999995</v>
      </c>
      <c r="G156" s="73">
        <f>IFERROR(((E156/F156)-1)*100,IF(E156+F156&lt;&gt;0,100,0))</f>
        <v>3.8815305377070342</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1402266</v>
      </c>
      <c r="C160" s="53">
        <v>1383854</v>
      </c>
      <c r="D160" s="73">
        <f>IFERROR(((B160/C160)-1)*100,IF(B160+C160&lt;&gt;0,100,0))</f>
        <v>1.3304871756702585</v>
      </c>
      <c r="E160" s="65"/>
      <c r="F160" s="65"/>
      <c r="G160" s="52"/>
    </row>
    <row r="161" spans="1:7" s="15" customFormat="1" ht="12" x14ac:dyDescent="0.2">
      <c r="A161" s="66" t="s">
        <v>74</v>
      </c>
      <c r="B161" s="54">
        <v>1618</v>
      </c>
      <c r="C161" s="53">
        <v>1433</v>
      </c>
      <c r="D161" s="73">
        <f>IFERROR(((B161/C161)-1)*100,IF(B161+C161&lt;&gt;0,100,0))</f>
        <v>12.909979064898813</v>
      </c>
      <c r="E161" s="65"/>
      <c r="F161" s="65"/>
      <c r="G161" s="52"/>
    </row>
    <row r="162" spans="1:7" s="25" customFormat="1" ht="12" x14ac:dyDescent="0.2">
      <c r="A162" s="69" t="s">
        <v>34</v>
      </c>
      <c r="B162" s="70">
        <f>SUM(B159:B161)</f>
        <v>1403884</v>
      </c>
      <c r="C162" s="70">
        <f>SUM(C159:C161)</f>
        <v>1385287</v>
      </c>
      <c r="D162" s="73">
        <f>IFERROR(((B162/C162)-1)*100,IF(B162+C162&lt;&gt;0,100,0))</f>
        <v>1.3424654963195337</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172844</v>
      </c>
      <c r="C165" s="53">
        <v>155999</v>
      </c>
      <c r="D165" s="73">
        <f>IFERROR(((B165/C165)-1)*100,IF(B165+C165&lt;&gt;0,100,0))</f>
        <v>10.798146141962439</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172844</v>
      </c>
      <c r="C167" s="70">
        <f>SUM(C165:C166)</f>
        <v>155999</v>
      </c>
      <c r="D167" s="73">
        <f>IFERROR(((B167/C167)-1)*100,IF(B167+C167&lt;&gt;0,100,0))</f>
        <v>10.798146141962439</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36040</v>
      </c>
      <c r="C175" s="88">
        <v>46778</v>
      </c>
      <c r="D175" s="73">
        <f>IFERROR(((B175/C175)-1)*100,IF(B175+C175&lt;&gt;0,100,0))</f>
        <v>-22.955235367052886</v>
      </c>
      <c r="E175" s="88">
        <v>1444720</v>
      </c>
      <c r="F175" s="88">
        <v>1252776</v>
      </c>
      <c r="G175" s="73">
        <f>IFERROR(((E175/F175)-1)*100,IF(E175+F175&lt;&gt;0,100,0))</f>
        <v>15.321494026066906</v>
      </c>
    </row>
    <row r="176" spans="1:7" x14ac:dyDescent="0.2">
      <c r="A176" s="66" t="s">
        <v>32</v>
      </c>
      <c r="B176" s="87">
        <v>237730</v>
      </c>
      <c r="C176" s="88">
        <v>258372</v>
      </c>
      <c r="D176" s="73">
        <f t="shared" ref="D176:D178" si="5">IFERROR(((B176/C176)-1)*100,IF(B176+C176&lt;&gt;0,100,0))</f>
        <v>-7.9892558017122584</v>
      </c>
      <c r="E176" s="88">
        <v>6530706</v>
      </c>
      <c r="F176" s="88">
        <v>6665352</v>
      </c>
      <c r="G176" s="73">
        <f>IFERROR(((E176/F176)-1)*100,IF(E176+F176&lt;&gt;0,100,0))</f>
        <v>-2.0200883614248766</v>
      </c>
    </row>
    <row r="177" spans="1:7" x14ac:dyDescent="0.2">
      <c r="A177" s="66" t="s">
        <v>91</v>
      </c>
      <c r="B177" s="87">
        <v>110446688.91863</v>
      </c>
      <c r="C177" s="88">
        <v>103261195.24884</v>
      </c>
      <c r="D177" s="73">
        <f t="shared" si="5"/>
        <v>6.9585613961510973</v>
      </c>
      <c r="E177" s="88">
        <v>2838085964.5756998</v>
      </c>
      <c r="F177" s="88">
        <v>2658062180.2579799</v>
      </c>
      <c r="G177" s="73">
        <f>IFERROR(((E177/F177)-1)*100,IF(E177+F177&lt;&gt;0,100,0))</f>
        <v>6.7727454103518214</v>
      </c>
    </row>
    <row r="178" spans="1:7" x14ac:dyDescent="0.2">
      <c r="A178" s="66" t="s">
        <v>92</v>
      </c>
      <c r="B178" s="87">
        <v>211056</v>
      </c>
      <c r="C178" s="88">
        <v>219696</v>
      </c>
      <c r="D178" s="73">
        <f t="shared" si="5"/>
        <v>-3.9327070133275077</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906</v>
      </c>
      <c r="C181" s="88">
        <v>1138</v>
      </c>
      <c r="D181" s="73">
        <f t="shared" ref="D181:D184" si="6">IFERROR(((B181/C181)-1)*100,IF(B181+C181&lt;&gt;0,100,0))</f>
        <v>-20.386643233743406</v>
      </c>
      <c r="E181" s="88">
        <v>40156</v>
      </c>
      <c r="F181" s="88">
        <v>33266</v>
      </c>
      <c r="G181" s="73">
        <f t="shared" ref="G181" si="7">IFERROR(((E181/F181)-1)*100,IF(E181+F181&lt;&gt;0,100,0))</f>
        <v>20.71183791258342</v>
      </c>
    </row>
    <row r="182" spans="1:7" x14ac:dyDescent="0.2">
      <c r="A182" s="66" t="s">
        <v>32</v>
      </c>
      <c r="B182" s="87">
        <v>11446</v>
      </c>
      <c r="C182" s="88">
        <v>13120</v>
      </c>
      <c r="D182" s="73">
        <f t="shared" si="6"/>
        <v>-12.759146341463412</v>
      </c>
      <c r="E182" s="88">
        <v>454394</v>
      </c>
      <c r="F182" s="88">
        <v>396450</v>
      </c>
      <c r="G182" s="73">
        <f t="shared" ref="G182" si="8">IFERROR(((E182/F182)-1)*100,IF(E182+F182&lt;&gt;0,100,0))</f>
        <v>14.615714465884722</v>
      </c>
    </row>
    <row r="183" spans="1:7" x14ac:dyDescent="0.2">
      <c r="A183" s="66" t="s">
        <v>91</v>
      </c>
      <c r="B183" s="87">
        <v>198127.56255999999</v>
      </c>
      <c r="C183" s="88">
        <v>289503.77162000001</v>
      </c>
      <c r="D183" s="73">
        <f t="shared" si="6"/>
        <v>-31.563046156075501</v>
      </c>
      <c r="E183" s="88">
        <v>8836919.9814199992</v>
      </c>
      <c r="F183" s="88">
        <v>5261061.8372400003</v>
      </c>
      <c r="G183" s="73">
        <f t="shared" ref="G183" si="9">IFERROR(((E183/F183)-1)*100,IF(E183+F183&lt;&gt;0,100,0))</f>
        <v>67.96837320687959</v>
      </c>
    </row>
    <row r="184" spans="1:7" x14ac:dyDescent="0.2">
      <c r="A184" s="66" t="s">
        <v>92</v>
      </c>
      <c r="B184" s="87">
        <v>65860</v>
      </c>
      <c r="C184" s="88">
        <v>55398</v>
      </c>
      <c r="D184" s="73">
        <f t="shared" si="6"/>
        <v>18.885158308964222</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2024-12-02T14:11:09Z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