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A5F8925-AE4B-4CA2-98D8-779ACD038977}"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156" i="1" l="1"/>
  <c r="G88" i="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<sst xmlns="http://schemas.openxmlformats.org/spreadsheetml/2006/main" count="265" uniqueCount="100">
  <si>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</si>
  <si>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</si>
  <si>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</si>
  <si>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</si>
  <si>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</si>
  <si>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</si>
  <si>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</si>
  <si>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</si>
  <si>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</si>
  <si>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</si>
  <si>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</si>
  <si>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</si>
  <si>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</si>
  <si>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</si>
  <si>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</si>
  <si>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</si>
  <si>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</si>
  <si>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</si>
  <si>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</si>
  <si>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</si>
  <si>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</si>
  <si>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</si>
  <si>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</si>
  <si>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</si>
  <si>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</si>
  <si>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</si>
  <si>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</si>
  <si>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</si>
  <si>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</si>
  <si>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</si>
  <si>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</si>
  <si>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</si>
  <si>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</si>
  <si>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</si>
  <si>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</si>
  <si>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</si>
  <si>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</si>
  <si>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</si>
  <si>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</si>
  <si>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</si>
  <si>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</si>
  <si>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</si>
  <si>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</si>
  <si>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</si>
  <si>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</si>
  <si>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</si>
  <si>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</si>
  <si>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</si>
  <si>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</si>
  <si>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</si>
  <si>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</si>
  <si>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</si>
  <si>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</si>
  <si>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</si>
  <si>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</si>
  <si>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</si>
  <si>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</si>
  <si>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</si>
  <si>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</si>
  <si>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</si>
  <si>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</si>
  <si>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</si>
  <si>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</si>
  <si>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</si>
  <si>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</si>
  <si>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</si>
  <si>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</si>
  <si>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</si>
  <si>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</si>
  <si>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</si>
  <si>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</si>
  <si>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</si>
  <si>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</si>
  <si>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</si>
  <si>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</si>
  <si>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</si>
  <si>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</si>
  <si>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</si>
  <si>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</si>
  <si>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</si>
  <si>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</si>
  <si>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</si>
  <si>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</si>
  <si>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</si>
  <si>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</si>
  <si>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</si>
  <si>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</si>
  <si>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</si>
  <si>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</si>
  <si>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</si>
  <si>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</si>
  <si>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</si>
  <si>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</si>
  <si>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</si>
  <si>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</si>
  <si>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</si>
  <si>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</si>
  <si>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27 December 2024</t>
  </si>
  <si>
    <t>27.12.2024</t>
  </si>
  <si>
    <t>22.12.2023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</si>
</sst>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525748</v>
      </c>
      <c r="C11" s="54">
        <v>1509368</v>
      </c>
      <c r="D11" s="73">
        <f>IFERROR(((B11/C11)-1)*100,IF(B11+C11&lt;&gt;0,100,0))</f>
        <v>-65.167672827302553</v>
      </c>
      <c r="E11" s="54">
        <v>90051581</v>
      </c>
      <c r="F11" s="54">
        <v>80293248</v>
      </c>
      <c r="G11" s="73">
        <f>IFERROR(((E11/F11)-1)*100,IF(E11+F11&lt;&gt;0,100,0))</f>
        <v>12.153366868407156</v>
      </c>
    </row>
    <row r="12" spans="1:7" s="15" customFormat="1" ht="12" x14ac:dyDescent="0.2">
      <c r="A12" s="51" t="s">
        <v>9</v>
      </c>
      <c r="B12" s="54">
        <v>342860.36200000002</v>
      </c>
      <c r="C12" s="54">
        <v>1083606.08</v>
      </c>
      <c r="D12" s="73">
        <f>IFERROR(((B12/C12)-1)*100,IF(B12+C12&lt;&gt;0,100,0))</f>
        <v>-68.359317253000285</v>
      </c>
      <c r="E12" s="54">
        <v>75503580.194999993</v>
      </c>
      <c r="F12" s="54">
        <v>75193051.530000001</v>
      </c>
      <c r="G12" s="73">
        <f>IFERROR(((E12/F12)-1)*100,IF(E12+F12&lt;&gt;0,100,0))</f>
        <v>0.41297521337606558</v>
      </c>
    </row>
    <row r="13" spans="1:7" s="15" customFormat="1" ht="12" x14ac:dyDescent="0.2">
      <c r="A13" s="51" t="s">
        <v>10</v>
      </c>
      <c r="B13" s="54">
        <v>28453868.697629798</v>
      </c>
      <c r="C13" s="54">
        <v>93597228.498800203</v>
      </c>
      <c r="D13" s="73">
        <f>IFERROR(((B13/C13)-1)*100,IF(B13+C13&lt;&gt;0,100,0))</f>
        <v>-69.599667475202494</v>
      </c>
      <c r="E13" s="54">
        <v>5362959151.2104998</v>
      </c>
      <c r="F13" s="54">
        <v>5282393458.1945295</v>
      </c>
      <c r="G13" s="73">
        <f>IFERROR(((E13/F13)-1)*100,IF(E13+F13&lt;&gt;0,100,0))</f>
        <v>1.5251740267660185</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82</v>
      </c>
      <c r="C16" s="54">
        <v>251</v>
      </c>
      <c r="D16" s="73">
        <f>IFERROR(((B16/C16)-1)*100,IF(B16+C16&lt;&gt;0,100,0))</f>
        <v>-67.330677290836661</v>
      </c>
      <c r="E16" s="54">
        <v>22359</v>
      </c>
      <c r="F16" s="54">
        <v>18605</v>
      </c>
      <c r="G16" s="73">
        <f>IFERROR(((E16/F16)-1)*100,IF(E16+F16&lt;&gt;0,100,0))</f>
        <v>20.177371674281108</v>
      </c>
    </row>
    <row r="17" spans="1:7" s="15" customFormat="1" ht="12" x14ac:dyDescent="0.2">
      <c r="A17" s="51" t="s">
        <v>9</v>
      </c>
      <c r="B17" s="54">
        <v>37410.959000000003</v>
      </c>
      <c r="C17" s="54">
        <v>61767.197</v>
      </c>
      <c r="D17" s="73">
        <f>IFERROR(((B17/C17)-1)*100,IF(B17+C17&lt;&gt;0,100,0))</f>
        <v>-39.43231874355574</v>
      </c>
      <c r="E17" s="54">
        <v>11208118.999</v>
      </c>
      <c r="F17" s="54">
        <v>8114025.2630000003</v>
      </c>
      <c r="G17" s="73">
        <f>IFERROR(((E17/F17)-1)*100,IF(E17+F17&lt;&gt;0,100,0))</f>
        <v>38.132660864504373</v>
      </c>
    </row>
    <row r="18" spans="1:7" s="15" customFormat="1" ht="12" x14ac:dyDescent="0.2">
      <c r="A18" s="51" t="s">
        <v>10</v>
      </c>
      <c r="B18" s="54">
        <v>2759398.6492848201</v>
      </c>
      <c r="C18" s="54">
        <v>4841044.1427102303</v>
      </c>
      <c r="D18" s="73">
        <f>IFERROR(((B18/C18)-1)*100,IF(B18+C18&lt;&gt;0,100,0))</f>
        <v>-42.999927950667541</v>
      </c>
      <c r="E18" s="54">
        <v>627266549.05488896</v>
      </c>
      <c r="F18" s="54">
        <v>464315958.93726498</v>
      </c>
      <c r="G18" s="73">
        <f>IFERROR(((E18/F18)-1)*100,IF(E18+F18&lt;&gt;0,100,0))</f>
        <v>35.094764024606938</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4002469.8031000001</v>
      </c>
      <c r="C24" s="53">
        <v>14081973.12679</v>
      </c>
      <c r="D24" s="52">
        <f>B24-C24</f>
        <v>-10079503.323690001</v>
      </c>
      <c r="E24" s="54">
        <v>761413797.31959999</v>
      </c>
      <c r="F24" s="54">
        <v>740969271.96097004</v>
      </c>
      <c r="G24" s="52">
        <f>E24-F24</f>
        <v>20444525.358629942</v>
      </c>
    </row>
    <row r="25" spans="1:7" s="15" customFormat="1" ht="12" x14ac:dyDescent="0.2">
      <c r="A25" s="55" t="s">
        <v>15</v>
      </c>
      <c r="B25" s="53">
        <v>4254847.5719299996</v>
      </c>
      <c r="C25" s="53">
        <v>21168979.181910001</v>
      </c>
      <c r="D25" s="52">
        <f>B25-C25</f>
        <v>-16914131.609980002</v>
      </c>
      <c r="E25" s="54">
        <v>902774871.39578998</v>
      </c>
      <c r="F25" s="54">
        <v>875321603.29958999</v>
      </c>
      <c r="G25" s="52">
        <f>E25-F25</f>
        <v>27453268.096199989</v>
      </c>
    </row>
    <row r="26" spans="1:7" s="25" customFormat="1" ht="12" x14ac:dyDescent="0.2">
      <c r="A26" s="56" t="s">
        <v>16</v>
      </c>
      <c r="B26" s="57">
        <f>B24-B25</f>
        <v>-252377.76882999949</v>
      </c>
      <c r="C26" s="57">
        <f>C24-C25</f>
        <v>-7087006.0551200006</v>
      </c>
      <c r="D26" s="57"/>
      <c r="E26" s="57">
        <f>E24-E25</f>
        <v>-141361074.07618999</v>
      </c>
      <c r="F26" s="57">
        <f>F24-F25</f>
        <v>-134352331.33861995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84736.183626950005</v>
      </c>
      <c r="C33" s="104">
        <v>74379.56819002</v>
      </c>
      <c r="D33" s="73">
        <f t="shared" ref="D33:D42" si="0">IFERROR(((B33/C33)-1)*100,IF(B33+C33&lt;&gt;0,100,0))</f>
        <v>13.924005864717603</v>
      </c>
      <c r="E33" s="51"/>
      <c r="F33" s="104">
        <v>85243.81</v>
      </c>
      <c r="G33" s="104">
        <v>84128.89</v>
      </c>
    </row>
    <row r="34" spans="1:7" s="15" customFormat="1" ht="12" x14ac:dyDescent="0.2">
      <c r="A34" s="51" t="s">
        <v>23</v>
      </c>
      <c r="B34" s="104">
        <v>90113.533649759993</v>
      </c>
      <c r="C34" s="104">
        <v>78576.222758470001</v>
      </c>
      <c r="D34" s="73">
        <f t="shared" si="0"/>
        <v>14.682954316541451</v>
      </c>
      <c r="E34" s="51"/>
      <c r="F34" s="104">
        <v>91415.57</v>
      </c>
      <c r="G34" s="104">
        <v>89692.9</v>
      </c>
    </row>
    <row r="35" spans="1:7" s="15" customFormat="1" ht="12" x14ac:dyDescent="0.2">
      <c r="A35" s="51" t="s">
        <v>24</v>
      </c>
      <c r="B35" s="104">
        <v>92278.888309119997</v>
      </c>
      <c r="C35" s="104">
        <v>71804.332744900006</v>
      </c>
      <c r="D35" s="73">
        <f t="shared" si="0"/>
        <v>28.514373411086712</v>
      </c>
      <c r="E35" s="51"/>
      <c r="F35" s="104">
        <v>93257.13</v>
      </c>
      <c r="G35" s="104">
        <v>92084.71</v>
      </c>
    </row>
    <row r="36" spans="1:7" s="15" customFormat="1" ht="12" x14ac:dyDescent="0.2">
      <c r="A36" s="51" t="s">
        <v>25</v>
      </c>
      <c r="B36" s="104">
        <v>76197.455123010004</v>
      </c>
      <c r="C36" s="104">
        <v>67966.890878079997</v>
      </c>
      <c r="D36" s="73">
        <f t="shared" si="0"/>
        <v>12.109667131448031</v>
      </c>
      <c r="E36" s="51"/>
      <c r="F36" s="104">
        <v>76603.5</v>
      </c>
      <c r="G36" s="104">
        <v>75490.509999999995</v>
      </c>
    </row>
    <row r="37" spans="1:7" s="15" customFormat="1" ht="12" x14ac:dyDescent="0.2">
      <c r="A37" s="51" t="s">
        <v>79</v>
      </c>
      <c r="B37" s="104">
        <v>52696.806249430003</v>
      </c>
      <c r="C37" s="104">
        <v>56948.38236702</v>
      </c>
      <c r="D37" s="73">
        <f t="shared" si="0"/>
        <v>-7.4656661714980981</v>
      </c>
      <c r="E37" s="51"/>
      <c r="F37" s="104">
        <v>53696.03</v>
      </c>
      <c r="G37" s="104">
        <v>52147.4</v>
      </c>
    </row>
    <row r="38" spans="1:7" s="15" customFormat="1" ht="12" x14ac:dyDescent="0.2">
      <c r="A38" s="51" t="s">
        <v>26</v>
      </c>
      <c r="B38" s="104">
        <v>119999.22387538</v>
      </c>
      <c r="C38" s="104">
        <v>98120.203463889993</v>
      </c>
      <c r="D38" s="73">
        <f t="shared" si="0"/>
        <v>22.298180842584458</v>
      </c>
      <c r="E38" s="51"/>
      <c r="F38" s="104">
        <v>120394.31</v>
      </c>
      <c r="G38" s="104">
        <v>118700.54</v>
      </c>
    </row>
    <row r="39" spans="1:7" s="15" customFormat="1" ht="12" x14ac:dyDescent="0.2">
      <c r="A39" s="51" t="s">
        <v>27</v>
      </c>
      <c r="B39" s="104">
        <v>20735.708457699999</v>
      </c>
      <c r="C39" s="104">
        <v>17365.561738100001</v>
      </c>
      <c r="D39" s="73">
        <f t="shared" si="0"/>
        <v>19.407069983839943</v>
      </c>
      <c r="E39" s="51"/>
      <c r="F39" s="104">
        <v>21035.54</v>
      </c>
      <c r="G39" s="104">
        <v>20586.02</v>
      </c>
    </row>
    <row r="40" spans="1:7" s="15" customFormat="1" ht="12" x14ac:dyDescent="0.2">
      <c r="A40" s="51" t="s">
        <v>28</v>
      </c>
      <c r="B40" s="104">
        <v>120742.67980883</v>
      </c>
      <c r="C40" s="104">
        <v>100463.30934214999</v>
      </c>
      <c r="D40" s="73">
        <f t="shared" si="0"/>
        <v>20.185847549192438</v>
      </c>
      <c r="E40" s="51"/>
      <c r="F40" s="104">
        <v>121315.36</v>
      </c>
      <c r="G40" s="104">
        <v>119660.74</v>
      </c>
    </row>
    <row r="41" spans="1:7" s="15" customFormat="1" ht="12" x14ac:dyDescent="0.2">
      <c r="A41" s="51" t="s">
        <v>29</v>
      </c>
      <c r="B41" s="59"/>
      <c r="C41" s="59"/>
      <c r="D41" s="73">
        <f t="shared" si="0"/>
        <v>0</v>
      </c>
      <c r="E41" s="51"/>
      <c r="F41" s="59"/>
      <c r="G41" s="59"/>
    </row>
    <row r="42" spans="1:7" s="15" customFormat="1" ht="12" x14ac:dyDescent="0.2">
      <c r="A42" s="51" t="s">
        <v>78</v>
      </c>
      <c r="B42" s="104">
        <v>567.09437968999998</v>
      </c>
      <c r="C42" s="104">
        <v>672.60773524000001</v>
      </c>
      <c r="D42" s="73">
        <f t="shared" si="0"/>
        <v>-15.687205189864596</v>
      </c>
      <c r="E42" s="51"/>
      <c r="F42" s="104">
        <v>568.51</v>
      </c>
      <c r="G42" s="104">
        <v>558.67999999999995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19355.4813432966</v>
      </c>
      <c r="D48" s="59"/>
      <c r="E48" s="105">
        <v>18404.478446552701</v>
      </c>
      <c r="F48" s="59"/>
      <c r="G48" s="73">
        <f>IFERROR(((C48/E48)-1)*100,IF(C48+E48&lt;&gt;0,100,0))</f>
        <v>5.1672363305792501</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1300</v>
      </c>
      <c r="D54" s="62"/>
      <c r="E54" s="106">
        <v>186892</v>
      </c>
      <c r="F54" s="106">
        <v>22323936.600000001</v>
      </c>
      <c r="G54" s="106">
        <v>10303937.18612</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1497</v>
      </c>
      <c r="C68" s="53">
        <v>3038</v>
      </c>
      <c r="D68" s="73">
        <f>IFERROR(((B68/C68)-1)*100,IF(B68+C68&lt;&gt;0,100,0))</f>
        <v>-50.724160631994742</v>
      </c>
      <c r="E68" s="53">
        <v>310604</v>
      </c>
      <c r="F68" s="53">
        <v>324542</v>
      </c>
      <c r="G68" s="73">
        <f>IFERROR(((E68/F68)-1)*100,IF(E68+F68&lt;&gt;0,100,0))</f>
        <v>-4.2946675622877795</v>
      </c>
    </row>
    <row r="69" spans="1:7" s="15" customFormat="1" ht="12" x14ac:dyDescent="0.2">
      <c r="A69" s="66" t="s">
        <v>54</v>
      </c>
      <c r="B69" s="54">
        <v>52183983.743000001</v>
      </c>
      <c r="C69" s="53">
        <v>110404265.293</v>
      </c>
      <c r="D69" s="73">
        <f>IFERROR(((B69/C69)-1)*100,IF(B69+C69&lt;&gt;0,100,0))</f>
        <v>-52.733724911343039</v>
      </c>
      <c r="E69" s="53">
        <v>12345335789.052</v>
      </c>
      <c r="F69" s="53">
        <v>12199843197.787001</v>
      </c>
      <c r="G69" s="73">
        <f>IFERROR(((E69/F69)-1)*100,IF(E69+F69&lt;&gt;0,100,0))</f>
        <v>1.1925775512540371</v>
      </c>
    </row>
    <row r="70" spans="1:7" s="15" customFormat="1" ht="12" x14ac:dyDescent="0.2">
      <c r="A70" s="66" t="s">
        <v>55</v>
      </c>
      <c r="B70" s="54">
        <v>49766804.789580002</v>
      </c>
      <c r="C70" s="53">
        <v>94843665.286070004</v>
      </c>
      <c r="D70" s="73">
        <f>IFERROR(((B70/C70)-1)*100,IF(B70+C70&lt;&gt;0,100,0))</f>
        <v>-47.527539515188458</v>
      </c>
      <c r="E70" s="53">
        <v>11271498519.3386</v>
      </c>
      <c r="F70" s="53">
        <v>10948935275.926001</v>
      </c>
      <c r="G70" s="73">
        <f>IFERROR(((E70/F70)-1)*100,IF(E70+F70&lt;&gt;0,100,0))</f>
        <v>2.9460695061540587</v>
      </c>
    </row>
    <row r="71" spans="1:7" s="15" customFormat="1" ht="12" x14ac:dyDescent="0.2">
      <c r="A71" s="66" t="s">
        <v>93</v>
      </c>
      <c r="B71" s="73">
        <f>IFERROR(B69/B68/1000,)</f>
        <v>34.859040576486308</v>
      </c>
      <c r="C71" s="73">
        <f>IFERROR(C69/C68/1000,)</f>
        <v>36.341101149769585</v>
      </c>
      <c r="D71" s="73">
        <f>IFERROR(((B71/C71)-1)*100,IF(B71+C71&lt;&gt;0,100,0))</f>
        <v>-4.078193908256611</v>
      </c>
      <c r="E71" s="73">
        <f>IFERROR(E69/E68/1000,)</f>
        <v>39.746222807987017</v>
      </c>
      <c r="F71" s="73">
        <f>IFERROR(F69/F68/1000,)</f>
        <v>37.590953398287432</v>
      </c>
      <c r="G71" s="73">
        <f>IFERROR(((E71/F71)-1)*100,IF(E71+F71&lt;&gt;0,100,0))</f>
        <v>5.7334789752839121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292</v>
      </c>
      <c r="C74" s="53">
        <v>1690</v>
      </c>
      <c r="D74" s="73">
        <f>IFERROR(((B74/C74)-1)*100,IF(B74+C74&lt;&gt;0,100,0))</f>
        <v>-82.721893491124263</v>
      </c>
      <c r="E74" s="53">
        <v>129548</v>
      </c>
      <c r="F74" s="53">
        <v>137219</v>
      </c>
      <c r="G74" s="73">
        <f>IFERROR(((E74/F74)-1)*100,IF(E74+F74&lt;&gt;0,100,0))</f>
        <v>-5.5903337001435682</v>
      </c>
    </row>
    <row r="75" spans="1:7" s="15" customFormat="1" ht="12" x14ac:dyDescent="0.2">
      <c r="A75" s="66" t="s">
        <v>54</v>
      </c>
      <c r="B75" s="54">
        <v>100327646.49600001</v>
      </c>
      <c r="C75" s="53">
        <v>443436867.27100003</v>
      </c>
      <c r="D75" s="73">
        <f>IFERROR(((B75/C75)-1)*100,IF(B75+C75&lt;&gt;0,100,0))</f>
        <v>-77.374987534654792</v>
      </c>
      <c r="E75" s="53">
        <v>34012550296.319</v>
      </c>
      <c r="F75" s="53">
        <v>30631101662.553001</v>
      </c>
      <c r="G75" s="73">
        <f>IFERROR(((E75/F75)-1)*100,IF(E75+F75&lt;&gt;0,100,0))</f>
        <v>11.039265485837468</v>
      </c>
    </row>
    <row r="76" spans="1:7" s="15" customFormat="1" ht="12" x14ac:dyDescent="0.2">
      <c r="A76" s="66" t="s">
        <v>55</v>
      </c>
      <c r="B76" s="54">
        <v>92817672.393710002</v>
      </c>
      <c r="C76" s="53">
        <v>393861101.86984003</v>
      </c>
      <c r="D76" s="73">
        <f>IFERROR(((B76/C76)-1)*100,IF(B76+C76&lt;&gt;0,100,0))</f>
        <v>-76.433907295475038</v>
      </c>
      <c r="E76" s="53">
        <v>31130304066.158298</v>
      </c>
      <c r="F76" s="53">
        <v>27650755717.805</v>
      </c>
      <c r="G76" s="73">
        <f>IFERROR(((E76/F76)-1)*100,IF(E76+F76&lt;&gt;0,100,0))</f>
        <v>12.583917719517279</v>
      </c>
    </row>
    <row r="77" spans="1:7" s="15" customFormat="1" ht="12" x14ac:dyDescent="0.2">
      <c r="A77" s="66" t="s">
        <v>93</v>
      </c>
      <c r="B77" s="73">
        <f>IFERROR(B75/B74/1000,)</f>
        <v>343.58783046575343</v>
      </c>
      <c r="C77" s="73">
        <f>IFERROR(C75/C74/1000,)</f>
        <v>262.38867885857991</v>
      </c>
      <c r="D77" s="73">
        <f>IFERROR(((B77/C77)-1)*100,IF(B77+C77&lt;&gt;0,100,0))</f>
        <v>30.946133789155429</v>
      </c>
      <c r="E77" s="73">
        <f>IFERROR(E75/E74/1000,)</f>
        <v>262.54786099607094</v>
      </c>
      <c r="F77" s="73">
        <f>IFERROR(F75/F74/1000,)</f>
        <v>223.22784499634162</v>
      </c>
      <c r="G77" s="73">
        <f>IFERROR(((E77/F77)-1)*100,IF(E77+F77&lt;&gt;0,100,0))</f>
        <v>17.614297177116821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76</v>
      </c>
      <c r="C80" s="53">
        <v>127</v>
      </c>
      <c r="D80" s="73">
        <f>IFERROR(((B80/C80)-1)*100,IF(B80+C80&lt;&gt;0,100,0))</f>
        <v>-40.157480314960623</v>
      </c>
      <c r="E80" s="53">
        <v>12104</v>
      </c>
      <c r="F80" s="53">
        <v>10956</v>
      </c>
      <c r="G80" s="73">
        <f>IFERROR(((E80/F80)-1)*100,IF(E80+F80&lt;&gt;0,100,0))</f>
        <v>10.478276743336989</v>
      </c>
    </row>
    <row r="81" spans="1:7" s="15" customFormat="1" ht="12" x14ac:dyDescent="0.2">
      <c r="A81" s="66" t="s">
        <v>54</v>
      </c>
      <c r="B81" s="54">
        <v>9421108.9619999994</v>
      </c>
      <c r="C81" s="53">
        <v>14735207.277000001</v>
      </c>
      <c r="D81" s="73">
        <f>IFERROR(((B81/C81)-1)*100,IF(B81+C81&lt;&gt;0,100,0))</f>
        <v>-36.06395359836376</v>
      </c>
      <c r="E81" s="53">
        <v>1117446451.2969999</v>
      </c>
      <c r="F81" s="53">
        <v>1300455542.925</v>
      </c>
      <c r="G81" s="73">
        <f>IFERROR(((E81/F81)-1)*100,IF(E81+F81&lt;&gt;0,100,0))</f>
        <v>-14.072691113790315</v>
      </c>
    </row>
    <row r="82" spans="1:7" s="15" customFormat="1" ht="12" x14ac:dyDescent="0.2">
      <c r="A82" s="66" t="s">
        <v>55</v>
      </c>
      <c r="B82" s="54">
        <v>874209.47325997904</v>
      </c>
      <c r="C82" s="53">
        <v>571702.497720215</v>
      </c>
      <c r="D82" s="73">
        <f>IFERROR(((B82/C82)-1)*100,IF(B82+C82&lt;&gt;0,100,0))</f>
        <v>52.913355590726788</v>
      </c>
      <c r="E82" s="53">
        <v>243475137.66193801</v>
      </c>
      <c r="F82" s="53">
        <v>407085514.276586</v>
      </c>
      <c r="G82" s="73">
        <f>IFERROR(((E82/F82)-1)*100,IF(E82+F82&lt;&gt;0,100,0))</f>
        <v>-40.190665321361998</v>
      </c>
    </row>
    <row r="83" spans="1:7" x14ac:dyDescent="0.2">
      <c r="A83" s="66" t="s">
        <v>93</v>
      </c>
      <c r="B83" s="73">
        <f>IFERROR(B81/B80/1000,)</f>
        <v>123.96196002631578</v>
      </c>
      <c r="C83" s="73">
        <f>IFERROR(C81/C80/1000,)</f>
        <v>116.02525414960631</v>
      </c>
      <c r="D83" s="73">
        <f>IFERROR(((B83/C83)-1)*100,IF(B83+C83&lt;&gt;0,100,0))</f>
        <v>6.8404985922078998</v>
      </c>
      <c r="E83" s="73">
        <f>IFERROR(E81/E80/1000,)</f>
        <v>92.320427238681432</v>
      </c>
      <c r="F83" s="73">
        <f>IFERROR(F81/F80/1000,)</f>
        <v>118.69802326807229</v>
      </c>
      <c r="G83" s="73">
        <f>IFERROR(((E83/F83)-1)*100,IF(E83+F83&lt;&gt;0,100,0))</f>
        <v>-22.222439180658181</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1865</v>
      </c>
      <c r="C86" s="51">
        <f>C68+C74+C80</f>
        <v>4855</v>
      </c>
      <c r="D86" s="73">
        <f>IFERROR(((B86/C86)-1)*100,IF(B86+C86&lt;&gt;0,100,0))</f>
        <v>-61.585993820803296</v>
      </c>
      <c r="E86" s="51">
        <f>E68+E74+E80</f>
        <v>452256</v>
      </c>
      <c r="F86" s="51">
        <f>F68+F74+F80</f>
        <v>472717</v>
      </c>
      <c r="G86" s="73">
        <f>IFERROR(((E86/F86)-1)*100,IF(E86+F86&lt;&gt;0,100,0))</f>
        <v>-4.3283825206201554</v>
      </c>
    </row>
    <row r="87" spans="1:7" s="15" customFormat="1" ht="12" x14ac:dyDescent="0.2">
      <c r="A87" s="66" t="s">
        <v>54</v>
      </c>
      <c r="B87" s="51">
        <f t="shared" ref="B87:C87" si="1">B69+B75+B81</f>
        <v>161932739.20100003</v>
      </c>
      <c r="C87" s="51">
        <f t="shared" si="1"/>
        <v>568576339.84099996</v>
      </c>
      <c r="D87" s="73">
        <f>IFERROR(((B87/C87)-1)*100,IF(B87+C87&lt;&gt;0,100,0))</f>
        <v>-71.519613488263715</v>
      </c>
      <c r="E87" s="51">
        <f t="shared" ref="E87:F87" si="2">E69+E75+E81</f>
        <v>47475332536.667999</v>
      </c>
      <c r="F87" s="51">
        <f t="shared" si="2"/>
        <v>44131400403.265007</v>
      </c>
      <c r="G87" s="73">
        <f>IFERROR(((E87/F87)-1)*100,IF(E87+F87&lt;&gt;0,100,0))</f>
        <v>7.5772173618936289</v>
      </c>
    </row>
    <row r="88" spans="1:7" s="15" customFormat="1" ht="12" x14ac:dyDescent="0.2">
      <c r="A88" s="66" t="s">
        <v>55</v>
      </c>
      <c r="B88" s="51">
        <f t="shared" ref="B88:C88" si="3">B70+B76+B82</f>
        <v>143458686.65654999</v>
      </c>
      <c r="C88" s="51">
        <f t="shared" si="3"/>
        <v>489276469.65363026</v>
      </c>
      <c r="D88" s="73">
        <f>IFERROR(((B88/C88)-1)*100,IF(B88+C88&lt;&gt;0,100,0))</f>
        <v>-70.679422462701382</v>
      </c>
      <c r="E88" s="51">
        <f t="shared" ref="E88:F88" si="4">E70+E76+E82</f>
        <v>42645277723.158844</v>
      </c>
      <c r="F88" s="51">
        <f t="shared" si="4"/>
        <v>39006776508.007591</v>
      </c>
      <c r="G88" s="73">
        <f>IFERROR(((E88/F88)-1)*100,IF(E88+F88&lt;&gt;0,100,0))</f>
        <v>9.3278695162219094</v>
      </c>
    </row>
    <row r="89" spans="1:7" x14ac:dyDescent="0.2">
      <c r="A89" s="66" t="s">
        <v>94</v>
      </c>
      <c r="B89" s="73">
        <f>IFERROR((B75/B87)*100,IF(B75+B87&lt;&gt;0,100,0))</f>
        <v>61.956369657569788</v>
      </c>
      <c r="C89" s="73">
        <f>IFERROR((C75/C87)*100,IF(C75+C87&lt;&gt;0,100,0))</f>
        <v>77.990735139454685</v>
      </c>
      <c r="D89" s="73">
        <f>IFERROR(((B89/C89)-1)*100,IF(B89+C89&lt;&gt;0,100,0))</f>
        <v>-20.559320864476994</v>
      </c>
      <c r="E89" s="73">
        <f>IFERROR((E75/E87)*100,IF(E75+E87&lt;&gt;0,100,0))</f>
        <v>71.642574109510662</v>
      </c>
      <c r="F89" s="73">
        <f>IFERROR((F75/F87)*100,IF(F75+F87&lt;&gt;0,100,0))</f>
        <v>69.408859412235643</v>
      </c>
      <c r="G89" s="73">
        <f>IFERROR(((E89/F89)-1)*100,IF(E89+F89&lt;&gt;0,100,0))</f>
        <v>3.2181982475874671</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23757858.136</v>
      </c>
      <c r="C97" s="107">
        <v>87191263.846000001</v>
      </c>
      <c r="D97" s="52">
        <f>B97-C97</f>
        <v>-63433405.710000001</v>
      </c>
      <c r="E97" s="107">
        <v>4746645981.9049997</v>
      </c>
      <c r="F97" s="107">
        <v>5930142350.3129997</v>
      </c>
      <c r="G97" s="68">
        <f>E97-F97</f>
        <v>-1183496368.408</v>
      </c>
    </row>
    <row r="98" spans="1:7" s="15" customFormat="1" ht="13.5" x14ac:dyDescent="0.2">
      <c r="A98" s="66" t="s">
        <v>88</v>
      </c>
      <c r="B98" s="53">
        <v>28132265.991999999</v>
      </c>
      <c r="C98" s="107">
        <v>99190781.768999994</v>
      </c>
      <c r="D98" s="52">
        <f>B98-C98</f>
        <v>-71058515.776999995</v>
      </c>
      <c r="E98" s="107">
        <v>4668911631.8920002</v>
      </c>
      <c r="F98" s="107">
        <v>5876158208.5780001</v>
      </c>
      <c r="G98" s="68">
        <f>E98-F98</f>
        <v>-1207246576.6859999</v>
      </c>
    </row>
    <row r="99" spans="1:7" s="15" customFormat="1" ht="12" x14ac:dyDescent="0.2">
      <c r="A99" s="69" t="s">
        <v>16</v>
      </c>
      <c r="B99" s="52">
        <f>B97-B98</f>
        <v>-4374407.8559999987</v>
      </c>
      <c r="C99" s="52">
        <f>C97-C98</f>
        <v>-11999517.922999993</v>
      </c>
      <c r="D99" s="70"/>
      <c r="E99" s="52">
        <f>E97-E98</f>
        <v>77734350.012999535</v>
      </c>
      <c r="F99" s="70">
        <f>F97-F98</f>
        <v>53984141.734999657</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1102.38145739278</v>
      </c>
      <c r="C111" s="108">
        <v>940.37789681870504</v>
      </c>
      <c r="D111" s="73">
        <f>IFERROR(((B111/C111)-1)*100,IF(B111+C111&lt;&gt;0,100,0))</f>
        <v>17.227495576207442</v>
      </c>
      <c r="E111" s="72"/>
      <c r="F111" s="109">
        <v>1102.38145739278</v>
      </c>
      <c r="G111" s="109">
        <v>1096.5889244163</v>
      </c>
    </row>
    <row r="112" spans="1:7" s="15" customFormat="1" ht="12" x14ac:dyDescent="0.2">
      <c r="A112" s="66" t="s">
        <v>50</v>
      </c>
      <c r="B112" s="109">
        <v>1085.52167694484</v>
      </c>
      <c r="C112" s="108">
        <v>926.93526151974697</v>
      </c>
      <c r="D112" s="73">
        <f>IFERROR(((B112/C112)-1)*100,IF(B112+C112&lt;&gt;0,100,0))</f>
        <v>17.108682990987354</v>
      </c>
      <c r="E112" s="72"/>
      <c r="F112" s="109">
        <v>1085.52167694484</v>
      </c>
      <c r="G112" s="109">
        <v>1079.85820310244</v>
      </c>
    </row>
    <row r="113" spans="1:7" s="15" customFormat="1" ht="12" x14ac:dyDescent="0.2">
      <c r="A113" s="66" t="s">
        <v>51</v>
      </c>
      <c r="B113" s="109">
        <v>1196.6700507855401</v>
      </c>
      <c r="C113" s="108">
        <v>1009.07607113791</v>
      </c>
      <c r="D113" s="73">
        <f>IFERROR(((B113/C113)-1)*100,IF(B113+C113&lt;&gt;0,100,0))</f>
        <v>18.590667741836842</v>
      </c>
      <c r="E113" s="72"/>
      <c r="F113" s="109">
        <v>1196.6700507855401</v>
      </c>
      <c r="G113" s="109">
        <v>1189.89373432049</v>
      </c>
    </row>
    <row r="114" spans="1:7" s="25" customFormat="1" ht="12" x14ac:dyDescent="0.2">
      <c r="A114" s="69" t="s">
        <v>52</v>
      </c>
      <c r="B114" s="73"/>
      <c r="C114" s="72"/>
      <c r="D114" s="74"/>
      <c r="E114" s="72"/>
      <c r="F114" s="58"/>
      <c r="G114" s="58"/>
    </row>
    <row r="115" spans="1:7" s="15" customFormat="1" ht="12" x14ac:dyDescent="0.2">
      <c r="A115" s="66" t="s">
        <v>56</v>
      </c>
      <c r="B115" s="109">
        <v>777.58576285681102</v>
      </c>
      <c r="C115" s="108">
        <v>708.85192841051003</v>
      </c>
      <c r="D115" s="73">
        <f>IFERROR(((B115/C115)-1)*100,IF(B115+C115&lt;&gt;0,100,0))</f>
        <v>9.6965010168521317</v>
      </c>
      <c r="E115" s="72"/>
      <c r="F115" s="109">
        <v>777.58576285681102</v>
      </c>
      <c r="G115" s="109">
        <v>776.34867825201695</v>
      </c>
    </row>
    <row r="116" spans="1:7" s="15" customFormat="1" ht="12" x14ac:dyDescent="0.2">
      <c r="A116" s="66" t="s">
        <v>57</v>
      </c>
      <c r="B116" s="109">
        <v>1065.6629241136</v>
      </c>
      <c r="C116" s="108">
        <v>936.86170485806804</v>
      </c>
      <c r="D116" s="73">
        <f>IFERROR(((B116/C116)-1)*100,IF(B116+C116&lt;&gt;0,100,0))</f>
        <v>13.748157127955718</v>
      </c>
      <c r="E116" s="72"/>
      <c r="F116" s="109">
        <v>1065.6629241136</v>
      </c>
      <c r="G116" s="109">
        <v>1061.24982067416</v>
      </c>
    </row>
    <row r="117" spans="1:7" s="15" customFormat="1" ht="12" x14ac:dyDescent="0.2">
      <c r="A117" s="66" t="s">
        <v>59</v>
      </c>
      <c r="B117" s="109">
        <v>1282.67857462286</v>
      </c>
      <c r="C117" s="108">
        <v>1086.29176715156</v>
      </c>
      <c r="D117" s="73">
        <f>IFERROR(((B117/C117)-1)*100,IF(B117+C117&lt;&gt;0,100,0))</f>
        <v>18.078642719189464</v>
      </c>
      <c r="E117" s="72"/>
      <c r="F117" s="109">
        <v>1282.67857462286</v>
      </c>
      <c r="G117" s="109">
        <v>1276.0512933539901</v>
      </c>
    </row>
    <row r="118" spans="1:7" s="15" customFormat="1" ht="12" x14ac:dyDescent="0.2">
      <c r="A118" s="66" t="s">
        <v>58</v>
      </c>
      <c r="B118" s="109">
        <v>1197.3575474745101</v>
      </c>
      <c r="C118" s="108">
        <v>985.96698748472295</v>
      </c>
      <c r="D118" s="73">
        <f>IFERROR(((B118/C118)-1)*100,IF(B118+C118&lt;&gt;0,100,0))</f>
        <v>21.439922702590742</v>
      </c>
      <c r="E118" s="72"/>
      <c r="F118" s="109">
        <v>1197.3575474745101</v>
      </c>
      <c r="G118" s="109">
        <v>1189.0094749636301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1</v>
      </c>
      <c r="D126" s="73">
        <f>IFERROR(((B126/C126)-1)*100,IF(B126+C126&lt;&gt;0,100,0))</f>
        <v>-100</v>
      </c>
      <c r="E126" s="53">
        <v>0</v>
      </c>
      <c r="F126" s="53">
        <v>7</v>
      </c>
      <c r="G126" s="73">
        <f>IFERROR(((E126/F126)-1)*100,IF(E126+F126&lt;&gt;0,100,0))</f>
        <v>-100</v>
      </c>
    </row>
    <row r="127" spans="1:7" s="15" customFormat="1" ht="12" x14ac:dyDescent="0.2">
      <c r="A127" s="66" t="s">
        <v>72</v>
      </c>
      <c r="B127" s="54">
        <v>21</v>
      </c>
      <c r="C127" s="53">
        <v>137</v>
      </c>
      <c r="D127" s="73">
        <f>IFERROR(((B127/C127)-1)*100,IF(B127+C127&lt;&gt;0,100,0))</f>
        <v>-84.671532846715323</v>
      </c>
      <c r="E127" s="53">
        <v>15893</v>
      </c>
      <c r="F127" s="53">
        <v>17664</v>
      </c>
      <c r="G127" s="73">
        <f>IFERROR(((E127/F127)-1)*100,IF(E127+F127&lt;&gt;0,100,0))</f>
        <v>-10.026041666666663</v>
      </c>
    </row>
    <row r="128" spans="1:7" s="15" customFormat="1" ht="12" x14ac:dyDescent="0.2">
      <c r="A128" s="66" t="s">
        <v>74</v>
      </c>
      <c r="B128" s="54">
        <v>0</v>
      </c>
      <c r="C128" s="53">
        <v>5</v>
      </c>
      <c r="D128" s="73">
        <f>IFERROR(((B128/C128)-1)*100,IF(B128+C128&lt;&gt;0,100,0))</f>
        <v>-100</v>
      </c>
      <c r="E128" s="53">
        <v>365</v>
      </c>
      <c r="F128" s="53">
        <v>344</v>
      </c>
      <c r="G128" s="73">
        <f>IFERROR(((E128/F128)-1)*100,IF(E128+F128&lt;&gt;0,100,0))</f>
        <v>6.1046511627907085</v>
      </c>
    </row>
    <row r="129" spans="1:7" s="25" customFormat="1" ht="12" x14ac:dyDescent="0.2">
      <c r="A129" s="69" t="s">
        <v>34</v>
      </c>
      <c r="B129" s="70">
        <f>SUM(B126:B128)</f>
        <v>21</v>
      </c>
      <c r="C129" s="70">
        <f>SUM(C126:C128)</f>
        <v>143</v>
      </c>
      <c r="D129" s="73">
        <f>IFERROR(((B129/C129)-1)*100,IF(B129+C129&lt;&gt;0,100,0))</f>
        <v>-85.314685314685306</v>
      </c>
      <c r="E129" s="70">
        <f>SUM(E126:E128)</f>
        <v>16258</v>
      </c>
      <c r="F129" s="70">
        <f>SUM(F126:F128)</f>
        <v>18015</v>
      </c>
      <c r="G129" s="73">
        <f>IFERROR(((E129/F129)-1)*100,IF(E129+F129&lt;&gt;0,100,0))</f>
        <v>-9.7529836247571495</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10</v>
      </c>
      <c r="D132" s="73">
        <f>IFERROR(((B132/C132)-1)*100,IF(B132+C132&lt;&gt;0,100,0))</f>
        <v>-100</v>
      </c>
      <c r="E132" s="53">
        <v>1060</v>
      </c>
      <c r="F132" s="53">
        <v>1282</v>
      </c>
      <c r="G132" s="73">
        <f>IFERROR(((E132/F132)-1)*100,IF(E132+F132&lt;&gt;0,100,0))</f>
        <v>-17.316692667706711</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10</v>
      </c>
      <c r="D134" s="73">
        <f>IFERROR(((B134/C134)-1)*100,IF(B134+C134&lt;&gt;0,100,0))</f>
        <v>-100</v>
      </c>
      <c r="E134" s="70">
        <f>SUM(E132:E133)</f>
        <v>1060</v>
      </c>
      <c r="F134" s="70">
        <f>SUM(F132:F133)</f>
        <v>1282</v>
      </c>
      <c r="G134" s="73">
        <f>IFERROR(((E134/F134)-1)*100,IF(E134+F134&lt;&gt;0,100,0))</f>
        <v>-17.316692667706711</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100</v>
      </c>
      <c r="D137" s="73">
        <f>IFERROR(((B137/C137)-1)*100,IF(B137+C137&lt;&gt;0,100,0))</f>
        <v>-100</v>
      </c>
      <c r="E137" s="53">
        <v>0</v>
      </c>
      <c r="F137" s="53">
        <v>930</v>
      </c>
      <c r="G137" s="73">
        <f>IFERROR(((E137/F137)-1)*100,IF(E137+F137&lt;&gt;0,100,0))</f>
        <v>-100</v>
      </c>
    </row>
    <row r="138" spans="1:7" s="15" customFormat="1" ht="12" x14ac:dyDescent="0.2">
      <c r="A138" s="66" t="s">
        <v>72</v>
      </c>
      <c r="B138" s="54">
        <v>10699</v>
      </c>
      <c r="C138" s="53">
        <v>52786</v>
      </c>
      <c r="D138" s="73">
        <f>IFERROR(((B138/C138)-1)*100,IF(B138+C138&lt;&gt;0,100,0))</f>
        <v>-79.731368165801541</v>
      </c>
      <c r="E138" s="53">
        <v>15751342</v>
      </c>
      <c r="F138" s="53">
        <v>14205100</v>
      </c>
      <c r="G138" s="73">
        <f>IFERROR(((E138/F138)-1)*100,IF(E138+F138&lt;&gt;0,100,0))</f>
        <v>10.885118724964983</v>
      </c>
    </row>
    <row r="139" spans="1:7" s="15" customFormat="1" ht="12" x14ac:dyDescent="0.2">
      <c r="A139" s="66" t="s">
        <v>74</v>
      </c>
      <c r="B139" s="54">
        <v>0</v>
      </c>
      <c r="C139" s="53">
        <v>20</v>
      </c>
      <c r="D139" s="73">
        <f>IFERROR(((B139/C139)-1)*100,IF(B139+C139&lt;&gt;0,100,0))</f>
        <v>-100</v>
      </c>
      <c r="E139" s="53">
        <v>13636</v>
      </c>
      <c r="F139" s="53">
        <v>14974</v>
      </c>
      <c r="G139" s="73">
        <f>IFERROR(((E139/F139)-1)*100,IF(E139+F139&lt;&gt;0,100,0))</f>
        <v>-8.9354881795111538</v>
      </c>
    </row>
    <row r="140" spans="1:7" s="15" customFormat="1" ht="12" x14ac:dyDescent="0.2">
      <c r="A140" s="69" t="s">
        <v>34</v>
      </c>
      <c r="B140" s="70">
        <f>SUM(B137:B139)</f>
        <v>10699</v>
      </c>
      <c r="C140" s="70">
        <f>SUM(C137:C139)</f>
        <v>52906</v>
      </c>
      <c r="D140" s="73">
        <f>IFERROR(((B140/C140)-1)*100,IF(B140+C140&lt;&gt;0,100,0))</f>
        <v>-79.777340944316336</v>
      </c>
      <c r="E140" s="70">
        <f>SUM(E137:E139)</f>
        <v>15764978</v>
      </c>
      <c r="F140" s="70">
        <f>SUM(F137:F139)</f>
        <v>14221004</v>
      </c>
      <c r="G140" s="73">
        <f>IFERROR(((E140/F140)-1)*100,IF(E140+F140&lt;&gt;0,100,0))</f>
        <v>10.856997157162752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34000</v>
      </c>
      <c r="D143" s="73">
        <f>IFERROR(((B143/C143)-1)*100,)</f>
        <v>-100</v>
      </c>
      <c r="E143" s="53">
        <v>769863</v>
      </c>
      <c r="F143" s="53">
        <v>785539</v>
      </c>
      <c r="G143" s="73">
        <f>IFERROR(((E143/F143)-1)*100,)</f>
        <v>-1.9955724668030528</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34000</v>
      </c>
      <c r="D145" s="73">
        <f>IFERROR(((B145/C145)-1)*100,)</f>
        <v>-100</v>
      </c>
      <c r="E145" s="70">
        <f>SUM(E143:E144)</f>
        <v>769863</v>
      </c>
      <c r="F145" s="70">
        <f>SUM(F143:F144)</f>
        <v>785539</v>
      </c>
      <c r="G145" s="73">
        <f>IFERROR(((E145/F145)-1)*100,)</f>
        <v>-1.9955724668030528</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2290</v>
      </c>
      <c r="D148" s="73">
        <f>IFERROR(((B148/C148)-1)*100,IF(B148+C148&lt;&gt;0,100,0))</f>
        <v>-100</v>
      </c>
      <c r="E148" s="53">
        <v>0</v>
      </c>
      <c r="F148" s="53">
        <v>21368.7575</v>
      </c>
      <c r="G148" s="73">
        <f>IFERROR(((E148/F148)-1)*100,IF(E148+F148&lt;&gt;0,100,0))</f>
        <v>-100</v>
      </c>
    </row>
    <row r="149" spans="1:7" x14ac:dyDescent="0.2">
      <c r="A149" s="66" t="s">
        <v>72</v>
      </c>
      <c r="B149" s="54">
        <v>933741.52509999997</v>
      </c>
      <c r="C149" s="53">
        <v>4719167.4216200002</v>
      </c>
      <c r="D149" s="73">
        <f>IFERROR(((B149/C149)-1)*100,IF(B149+C149&lt;&gt;0,100,0))</f>
        <v>-80.213850417295333</v>
      </c>
      <c r="E149" s="53">
        <v>1391976323.65237</v>
      </c>
      <c r="F149" s="53">
        <v>1232556450.6313701</v>
      </c>
      <c r="G149" s="73">
        <f>IFERROR(((E149/F149)-1)*100,IF(E149+F149&lt;&gt;0,100,0))</f>
        <v>12.934082892458033</v>
      </c>
    </row>
    <row r="150" spans="1:7" x14ac:dyDescent="0.2">
      <c r="A150" s="66" t="s">
        <v>74</v>
      </c>
      <c r="B150" s="54">
        <v>0</v>
      </c>
      <c r="C150" s="53">
        <v>187839.84</v>
      </c>
      <c r="D150" s="73">
        <f>IFERROR(((B150/C150)-1)*100,IF(B150+C150&lt;&gt;0,100,0))</f>
        <v>-100</v>
      </c>
      <c r="E150" s="53">
        <v>98618362.359999999</v>
      </c>
      <c r="F150" s="53">
        <v>99030679.780000001</v>
      </c>
      <c r="G150" s="73">
        <f>IFERROR(((E150/F150)-1)*100,IF(E150+F150&lt;&gt;0,100,0))</f>
        <v>-0.41635321590842711</v>
      </c>
    </row>
    <row r="151" spans="1:7" s="15" customFormat="1" ht="12" x14ac:dyDescent="0.2">
      <c r="A151" s="69" t="s">
        <v>34</v>
      </c>
      <c r="B151" s="70">
        <f>SUM(B148:B150)</f>
        <v>933741.52509999997</v>
      </c>
      <c r="C151" s="70">
        <f>SUM(C148:C150)</f>
        <v>4909297.26162</v>
      </c>
      <c r="D151" s="73">
        <f>IFERROR(((B151/C151)-1)*100,IF(B151+C151&lt;&gt;0,100,0))</f>
        <v>-80.980138799094064</v>
      </c>
      <c r="E151" s="70">
        <f>SUM(E148:E150)</f>
        <v>1490594686.0123699</v>
      </c>
      <c r="F151" s="70">
        <f>SUM(F148:F150)</f>
        <v>1331608499.16887</v>
      </c>
      <c r="G151" s="73">
        <f>IFERROR(((E151/F151)-1)*100,IF(E151+F151&lt;&gt;0,100,0))</f>
        <v>11.939409138852142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14220.5</v>
      </c>
      <c r="D154" s="73">
        <f>IFERROR(((B154/C154)-1)*100,IF(B154+C154&lt;&gt;0,100,0))</f>
        <v>-100</v>
      </c>
      <c r="E154" s="53">
        <v>967825.25626000005</v>
      </c>
      <c r="F154" s="53">
        <v>953150.49211999995</v>
      </c>
      <c r="G154" s="73">
        <f>IFERROR(((E154/F154)-1)*100,IF(E154+F154&lt;&gt;0,100,0))</f>
        <v>1.539606207133204</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14220.5</v>
      </c>
      <c r="D156" s="73">
        <f>IFERROR(((B156/C156)-1)*100,IF(B156+C156&lt;&gt;0,100,0))</f>
        <v>-100</v>
      </c>
      <c r="E156" s="70">
        <f>SUM(E154:E155)</f>
        <v>967825.25626000005</v>
      </c>
      <c r="F156" s="70">
        <f>SUM(F154:F155)</f>
        <v>953150.49211999995</v>
      </c>
      <c r="G156" s="73">
        <f>IFERROR(((E156/F156)-1)*100,IF(E156+F156&lt;&gt;0,100,0))</f>
        <v>1.539606207133204</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1424016</v>
      </c>
      <c r="C160" s="53">
        <v>1414085</v>
      </c>
      <c r="D160" s="73">
        <f>IFERROR(((B160/C160)-1)*100,IF(B160+C160&lt;&gt;0,100,0))</f>
        <v>0.70229158784655965</v>
      </c>
      <c r="E160" s="65"/>
      <c r="F160" s="65"/>
      <c r="G160" s="52"/>
    </row>
    <row r="161" spans="1:7" s="15" customFormat="1" ht="12" x14ac:dyDescent="0.2">
      <c r="A161" s="66" t="s">
        <v>74</v>
      </c>
      <c r="B161" s="54">
        <v>1612</v>
      </c>
      <c r="C161" s="53">
        <v>1451</v>
      </c>
      <c r="D161" s="73">
        <f>IFERROR(((B161/C161)-1)*100,IF(B161+C161&lt;&gt;0,100,0))</f>
        <v>11.095796002756719</v>
      </c>
      <c r="E161" s="65"/>
      <c r="F161" s="65"/>
      <c r="G161" s="52"/>
    </row>
    <row r="162" spans="1:7" s="25" customFormat="1" ht="12" x14ac:dyDescent="0.2">
      <c r="A162" s="69" t="s">
        <v>34</v>
      </c>
      <c r="B162" s="70">
        <f>SUM(B159:B161)</f>
        <v>1425628</v>
      </c>
      <c r="C162" s="70">
        <f>SUM(C159:C161)</f>
        <v>1415536</v>
      </c>
      <c r="D162" s="73">
        <f>IFERROR(((B162/C162)-1)*100,IF(B162+C162&lt;&gt;0,100,0))</f>
        <v>0.71294548496116938</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172844</v>
      </c>
      <c r="C165" s="53">
        <v>181499</v>
      </c>
      <c r="D165" s="73">
        <f>IFERROR(((B165/C165)-1)*100,IF(B165+C165&lt;&gt;0,100,0))</f>
        <v>-4.7686213147179917</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172844</v>
      </c>
      <c r="C167" s="70">
        <f>SUM(C165:C166)</f>
        <v>181499</v>
      </c>
      <c r="D167" s="73">
        <f>IFERROR(((B167/C167)-1)*100,IF(B167+C167&lt;&gt;0,100,0))</f>
        <v>-4.7686213147179917</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8248</v>
      </c>
      <c r="C175" s="88">
        <v>18452</v>
      </c>
      <c r="D175" s="73">
        <f>IFERROR(((B175/C175)-1)*100,IF(B175+C175&lt;&gt;0,100,0))</f>
        <v>-55.30023845653588</v>
      </c>
      <c r="E175" s="88">
        <v>1516104</v>
      </c>
      <c r="F175" s="88">
        <v>1317102</v>
      </c>
      <c r="G175" s="73">
        <f>IFERROR(((E175/F175)-1)*100,IF(E175+F175&lt;&gt;0,100,0))</f>
        <v>15.109080390129236</v>
      </c>
    </row>
    <row r="176" spans="1:7" x14ac:dyDescent="0.2">
      <c r="A176" s="66" t="s">
        <v>32</v>
      </c>
      <c r="B176" s="87">
        <v>35562</v>
      </c>
      <c r="C176" s="88">
        <v>107180</v>
      </c>
      <c r="D176" s="73">
        <f t="shared" ref="D176:D178" si="5">IFERROR(((B176/C176)-1)*100,IF(B176+C176&lt;&gt;0,100,0))</f>
        <v>-66.820302295204328</v>
      </c>
      <c r="E176" s="88">
        <v>6958666</v>
      </c>
      <c r="F176" s="88">
        <v>7042526</v>
      </c>
      <c r="G176" s="73">
        <f>IFERROR(((E176/F176)-1)*100,IF(E176+F176&lt;&gt;0,100,0))</f>
        <v>-1.1907659268847515</v>
      </c>
    </row>
    <row r="177" spans="1:7" x14ac:dyDescent="0.2">
      <c r="A177" s="66" t="s">
        <v>91</v>
      </c>
      <c r="B177" s="87">
        <v>16732375.14866</v>
      </c>
      <c r="C177" s="88">
        <v>39146878.700120002</v>
      </c>
      <c r="D177" s="73">
        <f t="shared" si="5"/>
        <v>-57.25744758136053</v>
      </c>
      <c r="E177" s="88">
        <v>3034385054.1508398</v>
      </c>
      <c r="F177" s="88">
        <v>2801832615.9095998</v>
      </c>
      <c r="G177" s="73">
        <f>IFERROR(((E177/F177)-1)*100,IF(E177+F177&lt;&gt;0,100,0))</f>
        <v>8.3000118180058813</v>
      </c>
    </row>
    <row r="178" spans="1:7" x14ac:dyDescent="0.2">
      <c r="A178" s="66" t="s">
        <v>92</v>
      </c>
      <c r="B178" s="87">
        <v>211384</v>
      </c>
      <c r="C178" s="88">
        <v>214308</v>
      </c>
      <c r="D178" s="73">
        <f t="shared" si="5"/>
        <v>-1.364391436623924</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902</v>
      </c>
      <c r="C181" s="88">
        <v>588</v>
      </c>
      <c r="D181" s="73">
        <f t="shared" ref="D181:D184" si="6">IFERROR(((B181/C181)-1)*100,IF(B181+C181&lt;&gt;0,100,0))</f>
        <v>53.401360544217688</v>
      </c>
      <c r="E181" s="88">
        <v>43840</v>
      </c>
      <c r="F181" s="88">
        <v>35644</v>
      </c>
      <c r="G181" s="73">
        <f t="shared" ref="G181" si="7">IFERROR(((E181/F181)-1)*100,IF(E181+F181&lt;&gt;0,100,0))</f>
        <v>22.994052294916401</v>
      </c>
    </row>
    <row r="182" spans="1:7" x14ac:dyDescent="0.2">
      <c r="A182" s="66" t="s">
        <v>32</v>
      </c>
      <c r="B182" s="87">
        <v>9048</v>
      </c>
      <c r="C182" s="88">
        <v>4896</v>
      </c>
      <c r="D182" s="73">
        <f t="shared" si="6"/>
        <v>84.803921568627459</v>
      </c>
      <c r="E182" s="88">
        <v>502782</v>
      </c>
      <c r="F182" s="88">
        <v>417858</v>
      </c>
      <c r="G182" s="73">
        <f t="shared" ref="G182" si="8">IFERROR(((E182/F182)-1)*100,IF(E182+F182&lt;&gt;0,100,0))</f>
        <v>20.323650618152577</v>
      </c>
    </row>
    <row r="183" spans="1:7" x14ac:dyDescent="0.2">
      <c r="A183" s="66" t="s">
        <v>91</v>
      </c>
      <c r="B183" s="87">
        <v>382002.23414000002</v>
      </c>
      <c r="C183" s="88">
        <v>96332.84736</v>
      </c>
      <c r="D183" s="73">
        <f t="shared" si="6"/>
        <v>296.54411201242834</v>
      </c>
      <c r="E183" s="88">
        <v>9955855.8619400002</v>
      </c>
      <c r="F183" s="88">
        <v>5716280.33684</v>
      </c>
      <c r="G183" s="73">
        <f t="shared" ref="G183" si="9">IFERROR(((E183/F183)-1)*100,IF(E183+F183&lt;&gt;0,100,0))</f>
        <v>74.166683144928953</v>
      </c>
    </row>
    <row r="184" spans="1:7" x14ac:dyDescent="0.2">
      <c r="A184" s="66" t="s">
        <v>92</v>
      </c>
      <c r="B184" s="87">
        <v>87666</v>
      </c>
      <c r="C184" s="88">
        <v>66416</v>
      </c>
      <c r="D184" s="73">
        <f t="shared" si="6"/>
        <v>31.995302336786313</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2024-12-30T15:12:23Z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