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7DE27B49-D331-4CE2-B556-B71B45F427CC}"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<sst xmlns="http://schemas.openxmlformats.org/spreadsheetml/2006/main" count="265" uniqueCount="100">
  <si>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</si>
  <si>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</si>
  <si>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</si>
  <si>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</si>
  <si>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</si>
  <si>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</si>
  <si>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</si>
  <si>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</si>
  <si>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</si>
  <si>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</si>
  <si>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</si>
  <si>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</si>
  <si>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</si>
  <si>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</si>
  <si>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</si>
  <si>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</si>
  <si>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</si>
  <si>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</si>
  <si>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</si>
  <si>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</si>
  <si>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</si>
  <si>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</si>
  <si>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</si>
  <si>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</si>
  <si>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</si>
  <si>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</si>
  <si>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</si>
  <si>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</si>
  <si>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</si>
  <si>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</si>
  <si>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</si>
  <si>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</si>
  <si>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</si>
  <si>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</si>
  <si>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</si>
  <si>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</si>
  <si>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</si>
  <si>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</si>
  <si>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</si>
  <si>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</si>
  <si>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</si>
  <si>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</si>
  <si>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</si>
  <si>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</si>
  <si>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</si>
  <si>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</si>
  <si>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</si>
  <si>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</si>
  <si>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</si>
  <si>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</si>
  <si>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</si>
  <si>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</si>
  <si>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</si>
  <si>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</si>
  <si>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</si>
  <si>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</si>
  <si>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</si>
  <si>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</si>
  <si>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</si>
  <si>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</si>
  <si>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</si>
  <si>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</si>
  <si>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</si>
  <si>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</si>
  <si>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</si>
  <si>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</si>
  <si>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</si>
  <si>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</si>
  <si>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</si>
  <si>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</si>
  <si>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</si>
  <si>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</si>
  <si>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</si>
  <si>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</si>
  <si>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</si>
  <si>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</si>
  <si>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</si>
  <si>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</si>
  <si>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</si>
  <si>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</si>
  <si>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</si>
  <si>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</si>
  <si>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</si>
  <si>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</si>
  <si>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</si>
  <si>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</si>
  <si>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</si>
  <si>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</si>
  <si>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</si>
  <si>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</si>
  <si>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</si>
  <si>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</si>
  <si>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</si>
  <si>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</si>
  <si>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</si>
  <si>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</si>
  <si>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</si>
  <si>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10 January 2025</t>
  </si>
  <si>
    <t>10.01.2025</t>
  </si>
  <si>
    <t>12.01.2024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</si>
</sst>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1416753</v>
      </c>
      <c r="C11" s="54">
        <v>1373759</v>
      </c>
      <c r="D11" s="73">
        <f>IFERROR(((B11/C11)-1)*100,IF(B11+C11&lt;&gt;0,100,0))</f>
        <v>3.1296610249687218</v>
      </c>
      <c r="E11" s="54">
        <v>1858757</v>
      </c>
      <c r="F11" s="54">
        <v>2323090</v>
      </c>
      <c r="G11" s="73">
        <f>IFERROR(((E11/F11)-1)*100,IF(E11+F11&lt;&gt;0,100,0))</f>
        <v>-19.987731857138556</v>
      </c>
    </row>
    <row r="12" spans="1:7" s="15" customFormat="1" ht="12" x14ac:dyDescent="0.2">
      <c r="A12" s="51" t="s">
        <v>9</v>
      </c>
      <c r="B12" s="54">
        <v>1133295.513</v>
      </c>
      <c r="C12" s="54">
        <v>936581.77099999995</v>
      </c>
      <c r="D12" s="73">
        <f>IFERROR(((B12/C12)-1)*100,IF(B12+C12&lt;&gt;0,100,0))</f>
        <v>21.003370777755627</v>
      </c>
      <c r="E12" s="54">
        <v>1439260.835</v>
      </c>
      <c r="F12" s="54">
        <v>1541076.297</v>
      </c>
      <c r="G12" s="73">
        <f>IFERROR(((E12/F12)-1)*100,IF(E12+F12&lt;&gt;0,100,0))</f>
        <v>-6.6067761990891256</v>
      </c>
    </row>
    <row r="13" spans="1:7" s="15" customFormat="1" ht="12" x14ac:dyDescent="0.2">
      <c r="A13" s="51" t="s">
        <v>10</v>
      </c>
      <c r="B13" s="54">
        <v>93982406.088914394</v>
      </c>
      <c r="C13" s="54">
        <v>67346427.3005739</v>
      </c>
      <c r="D13" s="73">
        <f>IFERROR(((B13/C13)-1)*100,IF(B13+C13&lt;&gt;0,100,0))</f>
        <v>39.550693119118897</v>
      </c>
      <c r="E13" s="54">
        <v>114653967.79406901</v>
      </c>
      <c r="F13" s="54">
        <v>110937233.612565</v>
      </c>
      <c r="G13" s="73">
        <f>IFERROR(((E13/F13)-1)*100,IF(E13+F13&lt;&gt;0,100,0))</f>
        <v>3.3503036451082435</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327</v>
      </c>
      <c r="C16" s="54">
        <v>342</v>
      </c>
      <c r="D16" s="73">
        <f>IFERROR(((B16/C16)-1)*100,IF(B16+C16&lt;&gt;0,100,0))</f>
        <v>-4.3859649122807038</v>
      </c>
      <c r="E16" s="54">
        <v>366</v>
      </c>
      <c r="F16" s="54">
        <v>522</v>
      </c>
      <c r="G16" s="73">
        <f>IFERROR(((E16/F16)-1)*100,IF(E16+F16&lt;&gt;0,100,0))</f>
        <v>-29.885057471264364</v>
      </c>
    </row>
    <row r="17" spans="1:7" s="15" customFormat="1" ht="12" x14ac:dyDescent="0.2">
      <c r="A17" s="51" t="s">
        <v>9</v>
      </c>
      <c r="B17" s="54">
        <v>87403.938999999998</v>
      </c>
      <c r="C17" s="54">
        <v>154451.255</v>
      </c>
      <c r="D17" s="73">
        <f>IFERROR(((B17/C17)-1)*100,IF(B17+C17&lt;&gt;0,100,0))</f>
        <v>-43.410016966194284</v>
      </c>
      <c r="E17" s="54">
        <v>96399.58</v>
      </c>
      <c r="F17" s="54">
        <v>223316.443</v>
      </c>
      <c r="G17" s="73">
        <f>IFERROR(((E17/F17)-1)*100,IF(E17+F17&lt;&gt;0,100,0))</f>
        <v>-56.832744286545875</v>
      </c>
    </row>
    <row r="18" spans="1:7" s="15" customFormat="1" ht="12" x14ac:dyDescent="0.2">
      <c r="A18" s="51" t="s">
        <v>10</v>
      </c>
      <c r="B18" s="54">
        <v>9020420.1409694701</v>
      </c>
      <c r="C18" s="54">
        <v>8303715.1558739096</v>
      </c>
      <c r="D18" s="73">
        <f>IFERROR(((B18/C18)-1)*100,IF(B18+C18&lt;&gt;0,100,0))</f>
        <v>8.6311364448547589</v>
      </c>
      <c r="E18" s="54">
        <v>9672422.1496741902</v>
      </c>
      <c r="F18" s="54">
        <v>11169248.524695899</v>
      </c>
      <c r="G18" s="73">
        <f>IFERROR(((E18/F18)-1)*100,IF(E18+F18&lt;&gt;0,100,0))</f>
        <v>-13.401316764616112</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12099161.9538</v>
      </c>
      <c r="C24" s="53">
        <v>10156492.47556</v>
      </c>
      <c r="D24" s="52">
        <f>B24-C24</f>
        <v>1942669.4782400001</v>
      </c>
      <c r="E24" s="54">
        <v>14086143.564510001</v>
      </c>
      <c r="F24" s="54">
        <v>17050003.76977</v>
      </c>
      <c r="G24" s="52">
        <f>E24-F24</f>
        <v>-2963860.2052599993</v>
      </c>
    </row>
    <row r="25" spans="1:7" s="15" customFormat="1" ht="12" x14ac:dyDescent="0.2">
      <c r="A25" s="55" t="s">
        <v>15</v>
      </c>
      <c r="B25" s="53">
        <v>19611806.804049999</v>
      </c>
      <c r="C25" s="53">
        <v>14068032.86633</v>
      </c>
      <c r="D25" s="52">
        <f>B25-C25</f>
        <v>5543773.9377199989</v>
      </c>
      <c r="E25" s="54">
        <v>22562910.699719999</v>
      </c>
      <c r="F25" s="54">
        <v>22128586.907919999</v>
      </c>
      <c r="G25" s="52">
        <f>E25-F25</f>
        <v>434323.79179999977</v>
      </c>
    </row>
    <row r="26" spans="1:7" s="25" customFormat="1" ht="12" x14ac:dyDescent="0.2">
      <c r="A26" s="56" t="s">
        <v>16</v>
      </c>
      <c r="B26" s="57">
        <f>B24-B25</f>
        <v>-7512644.8502499983</v>
      </c>
      <c r="C26" s="57">
        <f>C24-C25</f>
        <v>-3911540.3907699995</v>
      </c>
      <c r="D26" s="57"/>
      <c r="E26" s="57">
        <f>E24-E25</f>
        <v>-8476767.1352099981</v>
      </c>
      <c r="F26" s="57">
        <f>F24-F25</f>
        <v>-5078583.1381499991</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83466.581538979997</v>
      </c>
      <c r="C33" s="104">
        <v>74240.759156669999</v>
      </c>
      <c r="D33" s="73">
        <f t="shared" ref="D33:D42" si="0">IFERROR(((B33/C33)-1)*100,IF(B33+C33&lt;&gt;0,100,0))</f>
        <v>12.426896609234262</v>
      </c>
      <c r="E33" s="51"/>
      <c r="F33" s="104">
        <v>85419.86</v>
      </c>
      <c r="G33" s="104">
        <v>83076.53</v>
      </c>
    </row>
    <row r="34" spans="1:7" s="15" customFormat="1" ht="12" x14ac:dyDescent="0.2">
      <c r="A34" s="51" t="s">
        <v>23</v>
      </c>
      <c r="B34" s="104">
        <v>89740.256078249993</v>
      </c>
      <c r="C34" s="104">
        <v>77998.027152270006</v>
      </c>
      <c r="D34" s="73">
        <f t="shared" si="0"/>
        <v>15.054520421467155</v>
      </c>
      <c r="E34" s="51"/>
      <c r="F34" s="104">
        <v>91106.59</v>
      </c>
      <c r="G34" s="104">
        <v>89432.36</v>
      </c>
    </row>
    <row r="35" spans="1:7" s="15" customFormat="1" ht="12" x14ac:dyDescent="0.2">
      <c r="A35" s="51" t="s">
        <v>24</v>
      </c>
      <c r="B35" s="104">
        <v>91425.875222500006</v>
      </c>
      <c r="C35" s="104">
        <v>71747.81922628</v>
      </c>
      <c r="D35" s="73">
        <f t="shared" si="0"/>
        <v>27.426695624237563</v>
      </c>
      <c r="E35" s="51"/>
      <c r="F35" s="104">
        <v>93163.43</v>
      </c>
      <c r="G35" s="104">
        <v>91201.07</v>
      </c>
    </row>
    <row r="36" spans="1:7" s="15" customFormat="1" ht="12" x14ac:dyDescent="0.2">
      <c r="A36" s="51" t="s">
        <v>25</v>
      </c>
      <c r="B36" s="104">
        <v>74869.916174119993</v>
      </c>
      <c r="C36" s="104">
        <v>67844.514937259999</v>
      </c>
      <c r="D36" s="73">
        <f t="shared" si="0"/>
        <v>10.355149923846918</v>
      </c>
      <c r="E36" s="51"/>
      <c r="F36" s="104">
        <v>76832.850000000006</v>
      </c>
      <c r="G36" s="104">
        <v>74453</v>
      </c>
    </row>
    <row r="37" spans="1:7" s="15" customFormat="1" ht="12" x14ac:dyDescent="0.2">
      <c r="A37" s="51" t="s">
        <v>79</v>
      </c>
      <c r="B37" s="104">
        <v>57854.405688070001</v>
      </c>
      <c r="C37" s="104">
        <v>53182.317038540001</v>
      </c>
      <c r="D37" s="73">
        <f t="shared" si="0"/>
        <v>8.7850415508302184</v>
      </c>
      <c r="E37" s="51"/>
      <c r="F37" s="104">
        <v>58549.13</v>
      </c>
      <c r="G37" s="104">
        <v>53184.22</v>
      </c>
    </row>
    <row r="38" spans="1:7" s="15" customFormat="1" ht="12" x14ac:dyDescent="0.2">
      <c r="A38" s="51" t="s">
        <v>26</v>
      </c>
      <c r="B38" s="104">
        <v>113267.78753776</v>
      </c>
      <c r="C38" s="104">
        <v>101360.5033117</v>
      </c>
      <c r="D38" s="73">
        <f t="shared" si="0"/>
        <v>11.747459648501524</v>
      </c>
      <c r="E38" s="51"/>
      <c r="F38" s="104">
        <v>119448.02</v>
      </c>
      <c r="G38" s="104">
        <v>113161.58</v>
      </c>
    </row>
    <row r="39" spans="1:7" s="15" customFormat="1" ht="12" x14ac:dyDescent="0.2">
      <c r="A39" s="51" t="s">
        <v>27</v>
      </c>
      <c r="B39" s="104">
        <v>20282.76562699</v>
      </c>
      <c r="C39" s="104">
        <v>17543.06144256</v>
      </c>
      <c r="D39" s="73">
        <f t="shared" si="0"/>
        <v>15.617024391098555</v>
      </c>
      <c r="E39" s="51"/>
      <c r="F39" s="104">
        <v>21104.5</v>
      </c>
      <c r="G39" s="104">
        <v>20204.75</v>
      </c>
    </row>
    <row r="40" spans="1:7" s="15" customFormat="1" ht="12" x14ac:dyDescent="0.2">
      <c r="A40" s="51" t="s">
        <v>28</v>
      </c>
      <c r="B40" s="104">
        <v>115578.72762349001</v>
      </c>
      <c r="C40" s="104">
        <v>102882.18261814999</v>
      </c>
      <c r="D40" s="73">
        <f t="shared" si="0"/>
        <v>12.340858914768148</v>
      </c>
      <c r="E40" s="51"/>
      <c r="F40" s="104">
        <v>120954.82</v>
      </c>
      <c r="G40" s="104">
        <v>115323.18</v>
      </c>
    </row>
    <row r="41" spans="1:7" s="15" customFormat="1" ht="12" x14ac:dyDescent="0.2">
      <c r="A41" s="51" t="s">
        <v>29</v>
      </c>
      <c r="B41" s="59"/>
      <c r="C41" s="59"/>
      <c r="D41" s="73">
        <f t="shared" si="0"/>
        <v>0</v>
      </c>
      <c r="E41" s="51"/>
      <c r="F41" s="59"/>
      <c r="G41" s="59"/>
    </row>
    <row r="42" spans="1:7" s="15" customFormat="1" ht="12" x14ac:dyDescent="0.2">
      <c r="A42" s="51" t="s">
        <v>78</v>
      </c>
      <c r="B42" s="104">
        <v>538.84091225999998</v>
      </c>
      <c r="C42" s="104">
        <v>691.39917084000001</v>
      </c>
      <c r="D42" s="73">
        <f t="shared" si="0"/>
        <v>-22.065149195167933</v>
      </c>
      <c r="E42" s="51"/>
      <c r="F42" s="104">
        <v>567.16</v>
      </c>
      <c r="G42" s="104">
        <v>535.99</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19120.045494242098</v>
      </c>
      <c r="D48" s="59"/>
      <c r="E48" s="105">
        <v>18413.990506095499</v>
      </c>
      <c r="F48" s="59"/>
      <c r="G48" s="73">
        <f>IFERROR(((C48/E48)-1)*100,IF(C48+E48&lt;&gt;0,100,0))</f>
        <v>3.8343399162331426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2932</v>
      </c>
      <c r="D54" s="62"/>
      <c r="E54" s="106">
        <v>521180</v>
      </c>
      <c r="F54" s="106">
        <v>62231946.280000001</v>
      </c>
      <c r="G54" s="106">
        <v>10244351.897329999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3700</v>
      </c>
      <c r="C68" s="53">
        <v>4821</v>
      </c>
      <c r="D68" s="73">
        <f>IFERROR(((B68/C68)-1)*100,IF(B68+C68&lt;&gt;0,100,0))</f>
        <v>-23.252437253681812</v>
      </c>
      <c r="E68" s="53">
        <v>4780</v>
      </c>
      <c r="F68" s="53">
        <v>7982</v>
      </c>
      <c r="G68" s="73">
        <f>IFERROR(((E68/F68)-1)*100,IF(E68+F68&lt;&gt;0,100,0))</f>
        <v>-40.115259333500376</v>
      </c>
    </row>
    <row r="69" spans="1:7" s="15" customFormat="1" ht="12" x14ac:dyDescent="0.2">
      <c r="A69" s="66" t="s">
        <v>54</v>
      </c>
      <c r="B69" s="54">
        <v>155514456.16299999</v>
      </c>
      <c r="C69" s="53">
        <v>212658408.72099999</v>
      </c>
      <c r="D69" s="73">
        <f>IFERROR(((B69/C69)-1)*100,IF(B69+C69&lt;&gt;0,100,0))</f>
        <v>-26.871240550365805</v>
      </c>
      <c r="E69" s="53">
        <v>176733373.62200001</v>
      </c>
      <c r="F69" s="53">
        <v>310467970.61400002</v>
      </c>
      <c r="G69" s="73">
        <f>IFERROR(((E69/F69)-1)*100,IF(E69+F69&lt;&gt;0,100,0))</f>
        <v>-43.075167054275674</v>
      </c>
    </row>
    <row r="70" spans="1:7" s="15" customFormat="1" ht="12" x14ac:dyDescent="0.2">
      <c r="A70" s="66" t="s">
        <v>55</v>
      </c>
      <c r="B70" s="54">
        <v>146935180.01388001</v>
      </c>
      <c r="C70" s="53">
        <v>186696996.10267001</v>
      </c>
      <c r="D70" s="73">
        <f>IFERROR(((B70/C70)-1)*100,IF(B70+C70&lt;&gt;0,100,0))</f>
        <v>-21.297512503588344</v>
      </c>
      <c r="E70" s="53">
        <v>167341633.78419</v>
      </c>
      <c r="F70" s="53">
        <v>270915047.12200999</v>
      </c>
      <c r="G70" s="73">
        <f>IFERROR(((E70/F70)-1)*100,IF(E70+F70&lt;&gt;0,100,0))</f>
        <v>-38.230956323062557</v>
      </c>
    </row>
    <row r="71" spans="1:7" s="15" customFormat="1" ht="12" x14ac:dyDescent="0.2">
      <c r="A71" s="66" t="s">
        <v>93</v>
      </c>
      <c r="B71" s="73">
        <f>IFERROR(B69/B68/1000,)</f>
        <v>42.030934098108105</v>
      </c>
      <c r="C71" s="73">
        <f>IFERROR(C69/C68/1000,)</f>
        <v>44.110850180667903</v>
      </c>
      <c r="D71" s="73">
        <f>IFERROR(((B71/C71)-1)*100,IF(B71+C71&lt;&gt;0,100,0))</f>
        <v>-4.7152028900847238</v>
      </c>
      <c r="E71" s="73">
        <f>IFERROR(E69/E68/1000,)</f>
        <v>36.973509125941426</v>
      </c>
      <c r="F71" s="73">
        <f>IFERROR(F69/F68/1000,)</f>
        <v>38.896012354547736</v>
      </c>
      <c r="G71" s="73">
        <f>IFERROR(((E71/F71)-1)*100,IF(E71+F71&lt;&gt;0,100,0))</f>
        <v>-4.942674357160759</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2369</v>
      </c>
      <c r="C74" s="53">
        <v>2802</v>
      </c>
      <c r="D74" s="73">
        <f>IFERROR(((B74/C74)-1)*100,IF(B74+C74&lt;&gt;0,100,0))</f>
        <v>-15.45324768022841</v>
      </c>
      <c r="E74" s="53">
        <v>2645</v>
      </c>
      <c r="F74" s="53">
        <v>4243</v>
      </c>
      <c r="G74" s="73">
        <f>IFERROR(((E74/F74)-1)*100,IF(E74+F74&lt;&gt;0,100,0))</f>
        <v>-37.662031581428238</v>
      </c>
    </row>
    <row r="75" spans="1:7" s="15" customFormat="1" ht="12" x14ac:dyDescent="0.2">
      <c r="A75" s="66" t="s">
        <v>54</v>
      </c>
      <c r="B75" s="54">
        <v>666810177.06900001</v>
      </c>
      <c r="C75" s="53">
        <v>617937490.44000006</v>
      </c>
      <c r="D75" s="73">
        <f>IFERROR(((B75/C75)-1)*100,IF(B75+C75&lt;&gt;0,100,0))</f>
        <v>7.9090017008355273</v>
      </c>
      <c r="E75" s="53">
        <v>795512407.07700002</v>
      </c>
      <c r="F75" s="53">
        <v>967028932.88</v>
      </c>
      <c r="G75" s="73">
        <f>IFERROR(((E75/F75)-1)*100,IF(E75+F75&lt;&gt;0,100,0))</f>
        <v>-17.736441999950348</v>
      </c>
    </row>
    <row r="76" spans="1:7" s="15" customFormat="1" ht="12" x14ac:dyDescent="0.2">
      <c r="A76" s="66" t="s">
        <v>55</v>
      </c>
      <c r="B76" s="54">
        <v>643265522.59027004</v>
      </c>
      <c r="C76" s="53">
        <v>564559384.33685005</v>
      </c>
      <c r="D76" s="73">
        <f>IFERROR(((B76/C76)-1)*100,IF(B76+C76&lt;&gt;0,100,0))</f>
        <v>13.941161981723283</v>
      </c>
      <c r="E76" s="53">
        <v>766546211.16194999</v>
      </c>
      <c r="F76" s="53">
        <v>873568300.44015002</v>
      </c>
      <c r="G76" s="73">
        <f>IFERROR(((E76/F76)-1)*100,IF(E76+F76&lt;&gt;0,100,0))</f>
        <v>-12.251141579230451</v>
      </c>
    </row>
    <row r="77" spans="1:7" s="15" customFormat="1" ht="12" x14ac:dyDescent="0.2">
      <c r="A77" s="66" t="s">
        <v>93</v>
      </c>
      <c r="B77" s="73">
        <f>IFERROR(B75/B74/1000,)</f>
        <v>281.4732701853103</v>
      </c>
      <c r="C77" s="73">
        <f>IFERROR(C75/C74/1000,)</f>
        <v>220.53443627408996</v>
      </c>
      <c r="D77" s="73">
        <f>IFERROR(((B77/C77)-1)*100,IF(B77+C77&lt;&gt;0,100,0))</f>
        <v>27.632343928130499</v>
      </c>
      <c r="E77" s="73">
        <f>IFERROR(E75/E74/1000,)</f>
        <v>300.76083443364837</v>
      </c>
      <c r="F77" s="73">
        <f>IFERROR(F75/F74/1000,)</f>
        <v>227.9116033184068</v>
      </c>
      <c r="G77" s="73">
        <f>IFERROR(((E77/F77)-1)*100,IF(E77+F77&lt;&gt;0,100,0))</f>
        <v>31.96380967645014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334</v>
      </c>
      <c r="C80" s="53">
        <v>150</v>
      </c>
      <c r="D80" s="73">
        <f>IFERROR(((B80/C80)-1)*100,IF(B80+C80&lt;&gt;0,100,0))</f>
        <v>122.66666666666666</v>
      </c>
      <c r="E80" s="53">
        <v>406</v>
      </c>
      <c r="F80" s="53">
        <v>262</v>
      </c>
      <c r="G80" s="73">
        <f>IFERROR(((E80/F80)-1)*100,IF(E80+F80&lt;&gt;0,100,0))</f>
        <v>54.961832061068705</v>
      </c>
    </row>
    <row r="81" spans="1:7" s="15" customFormat="1" ht="12" x14ac:dyDescent="0.2">
      <c r="A81" s="66" t="s">
        <v>54</v>
      </c>
      <c r="B81" s="54">
        <v>7559978.4649999999</v>
      </c>
      <c r="C81" s="53">
        <v>19523928.638</v>
      </c>
      <c r="D81" s="73">
        <f>IFERROR(((B81/C81)-1)*100,IF(B81+C81&lt;&gt;0,100,0))</f>
        <v>-61.278395321084147</v>
      </c>
      <c r="E81" s="53">
        <v>12290334.040999999</v>
      </c>
      <c r="F81" s="53">
        <v>30922676.784000002</v>
      </c>
      <c r="G81" s="73">
        <f>IFERROR(((E81/F81)-1)*100,IF(E81+F81&lt;&gt;0,100,0))</f>
        <v>-60.254624375341081</v>
      </c>
    </row>
    <row r="82" spans="1:7" s="15" customFormat="1" ht="12" x14ac:dyDescent="0.2">
      <c r="A82" s="66" t="s">
        <v>55</v>
      </c>
      <c r="B82" s="54">
        <v>3730454.7865295401</v>
      </c>
      <c r="C82" s="53">
        <v>6284075.4342997996</v>
      </c>
      <c r="D82" s="73">
        <f>IFERROR(((B82/C82)-1)*100,IF(B82+C82&lt;&gt;0,100,0))</f>
        <v>-40.636378007686915</v>
      </c>
      <c r="E82" s="53">
        <v>4807660.01165039</v>
      </c>
      <c r="F82" s="53">
        <v>7972289.0541906701</v>
      </c>
      <c r="G82" s="73">
        <f>IFERROR(((E82/F82)-1)*100,IF(E82+F82&lt;&gt;0,100,0))</f>
        <v>-39.695362536770773</v>
      </c>
    </row>
    <row r="83" spans="1:7" x14ac:dyDescent="0.2">
      <c r="A83" s="66" t="s">
        <v>93</v>
      </c>
      <c r="B83" s="73">
        <f>IFERROR(B81/B80/1000,)</f>
        <v>22.634666062874249</v>
      </c>
      <c r="C83" s="73">
        <f>IFERROR(C81/C80/1000,)</f>
        <v>130.15952425333333</v>
      </c>
      <c r="D83" s="73">
        <f>IFERROR(((B83/C83)-1)*100,IF(B83+C83&lt;&gt;0,100,0))</f>
        <v>-82.610057778929999</v>
      </c>
      <c r="E83" s="73">
        <f>IFERROR(E81/E80/1000,)</f>
        <v>30.271758721674875</v>
      </c>
      <c r="F83" s="73">
        <f>IFERROR(F81/F80/1000,)</f>
        <v>118.02548390839695</v>
      </c>
      <c r="G83" s="73">
        <f>IFERROR(((E83/F83)-1)*100,IF(E83+F83&lt;&gt;0,100,0))</f>
        <v>-74.35150637029399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6403</v>
      </c>
      <c r="C86" s="51">
        <f>C68+C74+C80</f>
        <v>7773</v>
      </c>
      <c r="D86" s="73">
        <f>IFERROR(((B86/C86)-1)*100,IF(B86+C86&lt;&gt;0,100,0))</f>
        <v>-17.625112569149625</v>
      </c>
      <c r="E86" s="51">
        <f>E68+E74+E80</f>
        <v>7831</v>
      </c>
      <c r="F86" s="51">
        <f>F68+F74+F80</f>
        <v>12487</v>
      </c>
      <c r="G86" s="73">
        <f>IFERROR(((E86/F86)-1)*100,IF(E86+F86&lt;&gt;0,100,0))</f>
        <v>-37.28677824937936</v>
      </c>
    </row>
    <row r="87" spans="1:7" s="15" customFormat="1" ht="12" x14ac:dyDescent="0.2">
      <c r="A87" s="66" t="s">
        <v>54</v>
      </c>
      <c r="B87" s="51">
        <f t="shared" ref="B87:C87" si="1">B69+B75+B81</f>
        <v>829884611.69700003</v>
      </c>
      <c r="C87" s="51">
        <f t="shared" si="1"/>
        <v>850119827.79900002</v>
      </c>
      <c r="D87" s="73">
        <f>IFERROR(((B87/C87)-1)*100,IF(B87+C87&lt;&gt;0,100,0))</f>
        <v>-2.3802781020164976</v>
      </c>
      <c r="E87" s="51">
        <f t="shared" ref="E87:F87" si="2">E69+E75+E81</f>
        <v>984536114.74000001</v>
      </c>
      <c r="F87" s="51">
        <f t="shared" si="2"/>
        <v>1308419580.2779999</v>
      </c>
      <c r="G87" s="73">
        <f>IFERROR(((E87/F87)-1)*100,IF(E87+F87&lt;&gt;0,100,0))</f>
        <v>-24.753792317078005</v>
      </c>
    </row>
    <row r="88" spans="1:7" s="15" customFormat="1" ht="12" x14ac:dyDescent="0.2">
      <c r="A88" s="66" t="s">
        <v>55</v>
      </c>
      <c r="B88" s="51">
        <f t="shared" ref="B88:C88" si="3">B70+B76+B82</f>
        <v>793931157.3906796</v>
      </c>
      <c r="C88" s="51">
        <f t="shared" si="3"/>
        <v>757540455.87381995</v>
      </c>
      <c r="D88" s="73">
        <f>IFERROR(((B88/C88)-1)*100,IF(B88+C88&lt;&gt;0,100,0))</f>
        <v>4.8037964487168017</v>
      </c>
      <c r="E88" s="51">
        <f t="shared" ref="E88:F88" si="4">E70+E76+E82</f>
        <v>938695504.95779049</v>
      </c>
      <c r="F88" s="51">
        <f t="shared" si="4"/>
        <v>1152455636.6163507</v>
      </c>
      <c r="G88" s="73">
        <f>IFERROR(((E88/F88)-1)*100,IF(E88+F88&lt;&gt;0,100,0))</f>
        <v>-18.548230827016233</v>
      </c>
    </row>
    <row r="89" spans="1:7" x14ac:dyDescent="0.2">
      <c r="A89" s="66" t="s">
        <v>94</v>
      </c>
      <c r="B89" s="73">
        <f>IFERROR((B75/B87)*100,IF(B75+B87&lt;&gt;0,100,0))</f>
        <v>80.349745937024281</v>
      </c>
      <c r="C89" s="73">
        <f>IFERROR((C75/C87)*100,IF(C75+C87&lt;&gt;0,100,0))</f>
        <v>72.688281137950767</v>
      </c>
      <c r="D89" s="73">
        <f>IFERROR(((B89/C89)-1)*100,IF(B89+C89&lt;&gt;0,100,0))</f>
        <v>10.540165043293936</v>
      </c>
      <c r="E89" s="73">
        <f>IFERROR((E75/E87)*100,IF(E75+E87&lt;&gt;0,100,0))</f>
        <v>80.800733986998736</v>
      </c>
      <c r="F89" s="73">
        <f>IFERROR((F75/F87)*100,IF(F75+F87&lt;&gt;0,100,0))</f>
        <v>73.908167338380508</v>
      </c>
      <c r="G89" s="73">
        <f>IFERROR(((E89/F89)-1)*100,IF(E89+F89&lt;&gt;0,100,0))</f>
        <v>9.3258524691342437</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53496651.979000002</v>
      </c>
      <c r="C97" s="107">
        <v>115036821.889</v>
      </c>
      <c r="D97" s="52">
        <f>B97-C97</f>
        <v>-61540169.909999996</v>
      </c>
      <c r="E97" s="107">
        <v>62724663.611000001</v>
      </c>
      <c r="F97" s="107">
        <v>172739006.72400001</v>
      </c>
      <c r="G97" s="68">
        <f>E97-F97</f>
        <v>-110014343.11300001</v>
      </c>
    </row>
    <row r="98" spans="1:7" s="15" customFormat="1" ht="13.5" x14ac:dyDescent="0.2">
      <c r="A98" s="66" t="s">
        <v>88</v>
      </c>
      <c r="B98" s="53">
        <v>58204932.884000003</v>
      </c>
      <c r="C98" s="107">
        <v>108427820.19599999</v>
      </c>
      <c r="D98" s="52">
        <f>B98-C98</f>
        <v>-50222887.311999992</v>
      </c>
      <c r="E98" s="107">
        <v>68977017.714000002</v>
      </c>
      <c r="F98" s="107">
        <v>158102458.80899999</v>
      </c>
      <c r="G98" s="68">
        <f>E98-F98</f>
        <v>-89125441.094999984</v>
      </c>
    </row>
    <row r="99" spans="1:7" s="15" customFormat="1" ht="12" x14ac:dyDescent="0.2">
      <c r="A99" s="69" t="s">
        <v>16</v>
      </c>
      <c r="B99" s="52">
        <f>B97-B98</f>
        <v>-4708280.9050000012</v>
      </c>
      <c r="C99" s="52">
        <f>C97-C98</f>
        <v>6609001.6930000037</v>
      </c>
      <c r="D99" s="70"/>
      <c r="E99" s="52">
        <f>E97-E98</f>
        <v>-6252354.1030000001</v>
      </c>
      <c r="F99" s="70">
        <f>F97-F98</f>
        <v>14636547.915000021</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1088.74303260228</v>
      </c>
      <c r="C111" s="108">
        <v>946.72491839776001</v>
      </c>
      <c r="D111" s="73">
        <f>IFERROR(((B111/C111)-1)*100,IF(B111+C111&lt;&gt;0,100,0))</f>
        <v>15.000990408583714</v>
      </c>
      <c r="E111" s="72"/>
      <c r="F111" s="109">
        <v>1107.6825371914499</v>
      </c>
      <c r="G111" s="109">
        <v>1088.74303260228</v>
      </c>
    </row>
    <row r="112" spans="1:7" s="15" customFormat="1" ht="12" x14ac:dyDescent="0.2">
      <c r="A112" s="66" t="s">
        <v>50</v>
      </c>
      <c r="B112" s="109">
        <v>1072.2574259529899</v>
      </c>
      <c r="C112" s="108">
        <v>933.17382712435403</v>
      </c>
      <c r="D112" s="73">
        <f>IFERROR(((B112/C112)-1)*100,IF(B112+C112&lt;&gt;0,100,0))</f>
        <v>14.904361308249769</v>
      </c>
      <c r="E112" s="72"/>
      <c r="F112" s="109">
        <v>1090.64912456462</v>
      </c>
      <c r="G112" s="109">
        <v>1072.2574259529899</v>
      </c>
    </row>
    <row r="113" spans="1:7" s="15" customFormat="1" ht="12" x14ac:dyDescent="0.2">
      <c r="A113" s="66" t="s">
        <v>51</v>
      </c>
      <c r="B113" s="109">
        <v>1179.8574691193701</v>
      </c>
      <c r="C113" s="108">
        <v>1016.11568315977</v>
      </c>
      <c r="D113" s="73">
        <f>IFERROR(((B113/C113)-1)*100,IF(B113+C113&lt;&gt;0,100,0))</f>
        <v>16.11448269850726</v>
      </c>
      <c r="E113" s="72"/>
      <c r="F113" s="109">
        <v>1203.5409203588499</v>
      </c>
      <c r="G113" s="109">
        <v>1179.8574691193701</v>
      </c>
    </row>
    <row r="114" spans="1:7" s="25" customFormat="1" ht="12" x14ac:dyDescent="0.2">
      <c r="A114" s="69" t="s">
        <v>52</v>
      </c>
      <c r="B114" s="73"/>
      <c r="C114" s="72"/>
      <c r="D114" s="74"/>
      <c r="E114" s="72"/>
      <c r="F114" s="58"/>
      <c r="G114" s="58"/>
    </row>
    <row r="115" spans="1:7" s="15" customFormat="1" ht="12" x14ac:dyDescent="0.2">
      <c r="A115" s="66" t="s">
        <v>56</v>
      </c>
      <c r="B115" s="109">
        <v>778.65900960965996</v>
      </c>
      <c r="C115" s="108">
        <v>711.44849056631801</v>
      </c>
      <c r="D115" s="73">
        <f>IFERROR(((B115/C115)-1)*100,IF(B115+C115&lt;&gt;0,100,0))</f>
        <v>9.446997208447506</v>
      </c>
      <c r="E115" s="72"/>
      <c r="F115" s="109">
        <v>779.59858876837802</v>
      </c>
      <c r="G115" s="109">
        <v>778.65900960965996</v>
      </c>
    </row>
    <row r="116" spans="1:7" s="15" customFormat="1" ht="12" x14ac:dyDescent="0.2">
      <c r="A116" s="66" t="s">
        <v>57</v>
      </c>
      <c r="B116" s="109">
        <v>1059.59702277573</v>
      </c>
      <c r="C116" s="108">
        <v>944.00370255811697</v>
      </c>
      <c r="D116" s="73">
        <f>IFERROR(((B116/C116)-1)*100,IF(B116+C116&lt;&gt;0,100,0))</f>
        <v>12.245007080414139</v>
      </c>
      <c r="E116" s="72"/>
      <c r="F116" s="109">
        <v>1069.08632666982</v>
      </c>
      <c r="G116" s="109">
        <v>1059.59702277573</v>
      </c>
    </row>
    <row r="117" spans="1:7" s="15" customFormat="1" ht="12" x14ac:dyDescent="0.2">
      <c r="A117" s="66" t="s">
        <v>59</v>
      </c>
      <c r="B117" s="109">
        <v>1265.6552955168199</v>
      </c>
      <c r="C117" s="108">
        <v>1095.15055282907</v>
      </c>
      <c r="D117" s="73">
        <f>IFERROR(((B117/C117)-1)*100,IF(B117+C117&lt;&gt;0,100,0))</f>
        <v>15.569068768425499</v>
      </c>
      <c r="E117" s="72"/>
      <c r="F117" s="109">
        <v>1287.4403583470701</v>
      </c>
      <c r="G117" s="109">
        <v>1265.6552955168199</v>
      </c>
    </row>
    <row r="118" spans="1:7" s="15" customFormat="1" ht="12" x14ac:dyDescent="0.2">
      <c r="A118" s="66" t="s">
        <v>58</v>
      </c>
      <c r="B118" s="109">
        <v>1174.4618305113399</v>
      </c>
      <c r="C118" s="108">
        <v>992.56070255012696</v>
      </c>
      <c r="D118" s="73">
        <f>IFERROR(((B118/C118)-1)*100,IF(B118+C118&lt;&gt;0,100,0))</f>
        <v>18.326448699194444</v>
      </c>
      <c r="E118" s="72"/>
      <c r="F118" s="109">
        <v>1205.6907586656</v>
      </c>
      <c r="G118" s="109">
        <v>1174.4618305113399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100</v>
      </c>
      <c r="C127" s="53">
        <v>890</v>
      </c>
      <c r="D127" s="73">
        <f>IFERROR(((B127/C127)-1)*100,IF(B127+C127&lt;&gt;0,100,0))</f>
        <v>-88.764044943820224</v>
      </c>
      <c r="E127" s="53">
        <v>112</v>
      </c>
      <c r="F127" s="53">
        <v>969</v>
      </c>
      <c r="G127" s="73">
        <f>IFERROR(((E127/F127)-1)*100,IF(E127+F127&lt;&gt;0,100,0))</f>
        <v>-88.441692466460267</v>
      </c>
    </row>
    <row r="128" spans="1:7" s="15" customFormat="1" ht="12" x14ac:dyDescent="0.2">
      <c r="A128" s="66" t="s">
        <v>74</v>
      </c>
      <c r="B128" s="54">
        <v>2</v>
      </c>
      <c r="C128" s="53">
        <v>2</v>
      </c>
      <c r="D128" s="73">
        <f>IFERROR(((B128/C128)-1)*100,IF(B128+C128&lt;&gt;0,100,0))</f>
        <v>0</v>
      </c>
      <c r="E128" s="53">
        <v>2</v>
      </c>
      <c r="F128" s="53">
        <v>9</v>
      </c>
      <c r="G128" s="73">
        <f>IFERROR(((E128/F128)-1)*100,IF(E128+F128&lt;&gt;0,100,0))</f>
        <v>-77.777777777777786</v>
      </c>
    </row>
    <row r="129" spans="1:7" s="25" customFormat="1" ht="12" x14ac:dyDescent="0.2">
      <c r="A129" s="69" t="s">
        <v>34</v>
      </c>
      <c r="B129" s="70">
        <f>SUM(B126:B128)</f>
        <v>102</v>
      </c>
      <c r="C129" s="70">
        <f>SUM(C126:C128)</f>
        <v>892</v>
      </c>
      <c r="D129" s="73">
        <f>IFERROR(((B129/C129)-1)*100,IF(B129+C129&lt;&gt;0,100,0))</f>
        <v>-88.56502242152466</v>
      </c>
      <c r="E129" s="70">
        <f>SUM(E126:E128)</f>
        <v>114</v>
      </c>
      <c r="F129" s="70">
        <f>SUM(F126:F128)</f>
        <v>978</v>
      </c>
      <c r="G129" s="73">
        <f>IFERROR(((E129/F129)-1)*100,IF(E129+F129&lt;&gt;0,100,0))</f>
        <v>-88.343558282208591</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0</v>
      </c>
      <c r="D132" s="73">
        <f>IFERROR(((B132/C132)-1)*100,IF(B132+C132&lt;&gt;0,100,0))</f>
        <v>0</v>
      </c>
      <c r="E132" s="53">
        <v>0</v>
      </c>
      <c r="F132" s="53">
        <v>0</v>
      </c>
      <c r="G132" s="73">
        <f>IFERROR(((E132/F132)-1)*100,IF(E132+F132&lt;&gt;0,100,0))</f>
        <v>0</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0</v>
      </c>
      <c r="D134" s="73">
        <f>IFERROR(((B134/C134)-1)*100,IF(B134+C134&lt;&gt;0,100,0))</f>
        <v>0</v>
      </c>
      <c r="E134" s="70">
        <f>SUM(E132:E133)</f>
        <v>0</v>
      </c>
      <c r="F134" s="70">
        <f>SUM(F132:F133)</f>
        <v>0</v>
      </c>
      <c r="G134" s="73">
        <f>IFERROR(((E134/F134)-1)*100,IF(E134+F134&lt;&gt;0,100,0))</f>
        <v>0</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589546</v>
      </c>
      <c r="C138" s="53">
        <v>1213260</v>
      </c>
      <c r="D138" s="73">
        <f>IFERROR(((B138/C138)-1)*100,IF(B138+C138&lt;&gt;0,100,0))</f>
        <v>-51.408107083395151</v>
      </c>
      <c r="E138" s="53">
        <v>598833</v>
      </c>
      <c r="F138" s="53">
        <v>1237296</v>
      </c>
      <c r="G138" s="73">
        <f>IFERROR(((E138/F138)-1)*100,IF(E138+F138&lt;&gt;0,100,0))</f>
        <v>-51.601476122124382</v>
      </c>
    </row>
    <row r="139" spans="1:7" s="15" customFormat="1" ht="12" x14ac:dyDescent="0.2">
      <c r="A139" s="66" t="s">
        <v>74</v>
      </c>
      <c r="B139" s="54">
        <v>22</v>
      </c>
      <c r="C139" s="53">
        <v>654</v>
      </c>
      <c r="D139" s="73">
        <f>IFERROR(((B139/C139)-1)*100,IF(B139+C139&lt;&gt;0,100,0))</f>
        <v>-96.63608562691131</v>
      </c>
      <c r="E139" s="53">
        <v>22</v>
      </c>
      <c r="F139" s="53">
        <v>681</v>
      </c>
      <c r="G139" s="73">
        <f>IFERROR(((E139/F139)-1)*100,IF(E139+F139&lt;&gt;0,100,0))</f>
        <v>-96.769456681350945</v>
      </c>
    </row>
    <row r="140" spans="1:7" s="15" customFormat="1" ht="12" x14ac:dyDescent="0.2">
      <c r="A140" s="69" t="s">
        <v>34</v>
      </c>
      <c r="B140" s="70">
        <f>SUM(B137:B139)</f>
        <v>589568</v>
      </c>
      <c r="C140" s="70">
        <f>SUM(C137:C139)</f>
        <v>1213914</v>
      </c>
      <c r="D140" s="73">
        <f>IFERROR(((B140/C140)-1)*100,IF(B140+C140&lt;&gt;0,100,0))</f>
        <v>-51.432473799626656</v>
      </c>
      <c r="E140" s="70">
        <f>SUM(E137:E139)</f>
        <v>598855</v>
      </c>
      <c r="F140" s="70">
        <f>SUM(F137:F139)</f>
        <v>1237977</v>
      </c>
      <c r="G140" s="73">
        <f>IFERROR(((E140/F140)-1)*100,IF(E140+F140&lt;&gt;0,100,0))</f>
        <v>-51.626322621502666</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0</v>
      </c>
      <c r="D143" s="73">
        <f>IFERROR(((B143/C143)-1)*100,)</f>
        <v>0</v>
      </c>
      <c r="E143" s="53">
        <v>0</v>
      </c>
      <c r="F143" s="53">
        <v>0</v>
      </c>
      <c r="G143" s="73">
        <f>IFERROR(((E143/F143)-1)*100,)</f>
        <v>0</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0</v>
      </c>
      <c r="D145" s="73">
        <f>IFERROR(((B145/C145)-1)*100,)</f>
        <v>0</v>
      </c>
      <c r="E145" s="70">
        <f>SUM(E143:E144)</f>
        <v>0</v>
      </c>
      <c r="F145" s="70">
        <f>SUM(F143:F144)</f>
        <v>0</v>
      </c>
      <c r="G145" s="73">
        <f>IFERROR(((E145/F145)-1)*100,)</f>
        <v>0</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51591166.498609997</v>
      </c>
      <c r="C149" s="53">
        <v>106952718.67321</v>
      </c>
      <c r="D149" s="73">
        <f>IFERROR(((B149/C149)-1)*100,IF(B149+C149&lt;&gt;0,100,0))</f>
        <v>-51.76264134412061</v>
      </c>
      <c r="E149" s="53">
        <v>52741680.92233</v>
      </c>
      <c r="F149" s="53">
        <v>108770636.24252</v>
      </c>
      <c r="G149" s="73">
        <f>IFERROR(((E149/F149)-1)*100,IF(E149+F149&lt;&gt;0,100,0))</f>
        <v>-51.511103782886103</v>
      </c>
    </row>
    <row r="150" spans="1:7" x14ac:dyDescent="0.2">
      <c r="A150" s="66" t="s">
        <v>74</v>
      </c>
      <c r="B150" s="54">
        <v>181422.6</v>
      </c>
      <c r="C150" s="53">
        <v>6184021.2599999998</v>
      </c>
      <c r="D150" s="73">
        <f>IFERROR(((B150/C150)-1)*100,IF(B150+C150&lt;&gt;0,100,0))</f>
        <v>-97.066268171270806</v>
      </c>
      <c r="E150" s="53">
        <v>181422.6</v>
      </c>
      <c r="F150" s="53">
        <v>6438116.8300000001</v>
      </c>
      <c r="G150" s="73">
        <f>IFERROR(((E150/F150)-1)*100,IF(E150+F150&lt;&gt;0,100,0))</f>
        <v>-97.182054864947204</v>
      </c>
    </row>
    <row r="151" spans="1:7" s="15" customFormat="1" ht="12" x14ac:dyDescent="0.2">
      <c r="A151" s="69" t="s">
        <v>34</v>
      </c>
      <c r="B151" s="70">
        <f>SUM(B148:B150)</f>
        <v>51772589.098609999</v>
      </c>
      <c r="C151" s="70">
        <f>SUM(C148:C150)</f>
        <v>113136739.93321</v>
      </c>
      <c r="D151" s="73">
        <f>IFERROR(((B151/C151)-1)*100,IF(B151+C151&lt;&gt;0,100,0))</f>
        <v>-54.238924394344565</v>
      </c>
      <c r="E151" s="70">
        <f>SUM(E148:E150)</f>
        <v>52923103.522330001</v>
      </c>
      <c r="F151" s="70">
        <f>SUM(F148:F150)</f>
        <v>115208753.07252</v>
      </c>
      <c r="G151" s="73">
        <f>IFERROR(((E151/F151)-1)*100,IF(E151+F151&lt;&gt;0,100,0))</f>
        <v>-54.063296311334355</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0</v>
      </c>
      <c r="D154" s="73">
        <f>IFERROR(((B154/C154)-1)*100,IF(B154+C154&lt;&gt;0,100,0))</f>
        <v>0</v>
      </c>
      <c r="E154" s="53">
        <v>0</v>
      </c>
      <c r="F154" s="53">
        <v>0</v>
      </c>
      <c r="G154" s="73">
        <f>IFERROR(((E154/F154)-1)*100,IF(E154+F154&lt;&gt;0,100,0))</f>
        <v>0</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0</v>
      </c>
      <c r="D156" s="73">
        <f>IFERROR(((B156/C156)-1)*100,IF(B156+C156&lt;&gt;0,100,0))</f>
        <v>0</v>
      </c>
      <c r="E156" s="70">
        <f>SUM(E154:E155)</f>
        <v>0</v>
      </c>
      <c r="F156" s="70">
        <f>SUM(F154:F155)</f>
        <v>0</v>
      </c>
      <c r="G156" s="73">
        <f>IFERROR(((E156/F156)-1)*100,IF(E156+F156&lt;&gt;0,100,0))</f>
        <v>0</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1719485</v>
      </c>
      <c r="C160" s="53">
        <v>1514694</v>
      </c>
      <c r="D160" s="73">
        <f>IFERROR(((B160/C160)-1)*100,IF(B160+C160&lt;&gt;0,100,0))</f>
        <v>13.520288586341533</v>
      </c>
      <c r="E160" s="65"/>
      <c r="F160" s="65"/>
      <c r="G160" s="52"/>
    </row>
    <row r="161" spans="1:7" s="15" customFormat="1" ht="12" x14ac:dyDescent="0.2">
      <c r="A161" s="66" t="s">
        <v>74</v>
      </c>
      <c r="B161" s="54">
        <v>1634</v>
      </c>
      <c r="C161" s="53">
        <v>1452</v>
      </c>
      <c r="D161" s="73">
        <f>IFERROR(((B161/C161)-1)*100,IF(B161+C161&lt;&gt;0,100,0))</f>
        <v>12.534435261707987</v>
      </c>
      <c r="E161" s="65"/>
      <c r="F161" s="65"/>
      <c r="G161" s="52"/>
    </row>
    <row r="162" spans="1:7" s="25" customFormat="1" ht="12" x14ac:dyDescent="0.2">
      <c r="A162" s="69" t="s">
        <v>34</v>
      </c>
      <c r="B162" s="70">
        <f>SUM(B159:B161)</f>
        <v>1721119</v>
      </c>
      <c r="C162" s="70">
        <f>SUM(C159:C161)</f>
        <v>1516146</v>
      </c>
      <c r="D162" s="73">
        <f>IFERROR(((B162/C162)-1)*100,IF(B162+C162&lt;&gt;0,100,0))</f>
        <v>13.519344443081337</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172844</v>
      </c>
      <c r="C165" s="53">
        <v>181499</v>
      </c>
      <c r="D165" s="73">
        <f>IFERROR(((B165/C165)-1)*100,IF(B165+C165&lt;&gt;0,100,0))</f>
        <v>-4.7686213147179917</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172844</v>
      </c>
      <c r="C167" s="70">
        <f>SUM(C165:C166)</f>
        <v>181499</v>
      </c>
      <c r="D167" s="73">
        <f>IFERROR(((B167/C167)-1)*100,IF(B167+C167&lt;&gt;0,100,0))</f>
        <v>-4.7686213147179917</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26428</v>
      </c>
      <c r="C175" s="88">
        <v>29534</v>
      </c>
      <c r="D175" s="73">
        <f>IFERROR(((B175/C175)-1)*100,IF(B175+C175&lt;&gt;0,100,0))</f>
        <v>-10.516692625448631</v>
      </c>
      <c r="E175" s="88">
        <v>35738</v>
      </c>
      <c r="F175" s="88">
        <v>54192</v>
      </c>
      <c r="G175" s="73">
        <f>IFERROR(((E175/F175)-1)*100,IF(E175+F175&lt;&gt;0,100,0))</f>
        <v>-34.052996752288159</v>
      </c>
    </row>
    <row r="176" spans="1:7" x14ac:dyDescent="0.2">
      <c r="A176" s="66" t="s">
        <v>32</v>
      </c>
      <c r="B176" s="87">
        <v>94400</v>
      </c>
      <c r="C176" s="88">
        <v>133510</v>
      </c>
      <c r="D176" s="73">
        <f t="shared" ref="D176:D178" si="5">IFERROR(((B176/C176)-1)*100,IF(B176+C176&lt;&gt;0,100,0))</f>
        <v>-29.29368586622725</v>
      </c>
      <c r="E176" s="88">
        <v>119134</v>
      </c>
      <c r="F176" s="88">
        <v>233370</v>
      </c>
      <c r="G176" s="73">
        <f>IFERROR(((E176/F176)-1)*100,IF(E176+F176&lt;&gt;0,100,0))</f>
        <v>-48.950593478167711</v>
      </c>
    </row>
    <row r="177" spans="1:7" x14ac:dyDescent="0.2">
      <c r="A177" s="66" t="s">
        <v>91</v>
      </c>
      <c r="B177" s="87">
        <v>44938611.461854003</v>
      </c>
      <c r="C177" s="88">
        <v>48738158.404710002</v>
      </c>
      <c r="D177" s="73">
        <f t="shared" si="5"/>
        <v>-7.7958360906981161</v>
      </c>
      <c r="E177" s="88">
        <v>56627433.960854001</v>
      </c>
      <c r="F177" s="88">
        <v>87575737.181569993</v>
      </c>
      <c r="G177" s="73">
        <f>IFERROR(((E177/F177)-1)*100,IF(E177+F177&lt;&gt;0,100,0))</f>
        <v>-35.33890118053035</v>
      </c>
    </row>
    <row r="178" spans="1:7" x14ac:dyDescent="0.2">
      <c r="A178" s="66" t="s">
        <v>92</v>
      </c>
      <c r="B178" s="87">
        <v>198946</v>
      </c>
      <c r="C178" s="88">
        <v>236368</v>
      </c>
      <c r="D178" s="73">
        <f t="shared" si="5"/>
        <v>-15.832092330603132</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1316</v>
      </c>
      <c r="C181" s="88">
        <v>902</v>
      </c>
      <c r="D181" s="73">
        <f t="shared" ref="D181:D184" si="6">IFERROR(((B181/C181)-1)*100,IF(B181+C181&lt;&gt;0,100,0))</f>
        <v>45.898004434589801</v>
      </c>
      <c r="E181" s="88">
        <v>1486</v>
      </c>
      <c r="F181" s="88">
        <v>2060</v>
      </c>
      <c r="G181" s="73">
        <f t="shared" ref="G181" si="7">IFERROR(((E181/F181)-1)*100,IF(E181+F181&lt;&gt;0,100,0))</f>
        <v>-27.864077669902908</v>
      </c>
    </row>
    <row r="182" spans="1:7" x14ac:dyDescent="0.2">
      <c r="A182" s="66" t="s">
        <v>32</v>
      </c>
      <c r="B182" s="87">
        <v>11022</v>
      </c>
      <c r="C182" s="88">
        <v>10474</v>
      </c>
      <c r="D182" s="73">
        <f t="shared" si="6"/>
        <v>5.2320030551842756</v>
      </c>
      <c r="E182" s="88">
        <v>12662</v>
      </c>
      <c r="F182" s="88">
        <v>21354</v>
      </c>
      <c r="G182" s="73">
        <f t="shared" ref="G182" si="8">IFERROR(((E182/F182)-1)*100,IF(E182+F182&lt;&gt;0,100,0))</f>
        <v>-40.704317692235648</v>
      </c>
    </row>
    <row r="183" spans="1:7" x14ac:dyDescent="0.2">
      <c r="A183" s="66" t="s">
        <v>91</v>
      </c>
      <c r="B183" s="87">
        <v>223772.69099999999</v>
      </c>
      <c r="C183" s="88">
        <v>127880.29668</v>
      </c>
      <c r="D183" s="73">
        <f t="shared" si="6"/>
        <v>74.986058688896676</v>
      </c>
      <c r="E183" s="88">
        <v>264663.57299999997</v>
      </c>
      <c r="F183" s="88">
        <v>287385.85716000001</v>
      </c>
      <c r="G183" s="73">
        <f t="shared" ref="G183" si="9">IFERROR(((E183/F183)-1)*100,IF(E183+F183&lt;&gt;0,100,0))</f>
        <v>-7.9065422302077915</v>
      </c>
    </row>
    <row r="184" spans="1:7" x14ac:dyDescent="0.2">
      <c r="A184" s="66" t="s">
        <v>92</v>
      </c>
      <c r="B184" s="87">
        <v>89720</v>
      </c>
      <c r="C184" s="88">
        <v>73862</v>
      </c>
      <c r="D184" s="73">
        <f t="shared" si="6"/>
        <v>21.469767945628337</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2025-01-13T12:31:00Z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