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47341376-E8CE-4660-BA71-2585F74A797B}"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<sst xmlns="http://schemas.openxmlformats.org/spreadsheetml/2006/main" count="265" uniqueCount="100">
  <si>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</si>
  <si>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</si>
  <si>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</si>
  <si>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</si>
  <si>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</si>
  <si>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</si>
  <si>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</si>
  <si>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</si>
  <si>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</si>
  <si>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</si>
  <si>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</si>
  <si>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</si>
  <si>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</si>
  <si>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</si>
  <si>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</si>
  <si>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</si>
  <si>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</si>
  <si>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</si>
  <si>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</si>
  <si>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</si>
  <si>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</si>
  <si>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</si>
  <si>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</si>
  <si>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</si>
  <si>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</si>
  <si>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</si>
  <si>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</si>
  <si>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</si>
  <si>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</si>
  <si>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</si>
  <si>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</si>
  <si>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</si>
  <si>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</si>
  <si>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</si>
  <si>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</si>
  <si>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</si>
  <si>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</si>
  <si>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</si>
  <si>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</si>
  <si>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</si>
  <si>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</si>
  <si>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</si>
  <si>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</si>
  <si>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</si>
  <si>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</si>
  <si>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</si>
  <si>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</si>
  <si>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</si>
  <si>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</si>
  <si>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</si>
  <si>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</si>
  <si>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</si>
  <si>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</si>
  <si>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</si>
  <si>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</si>
  <si>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</si>
  <si>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</si>
  <si>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</si>
  <si>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</si>
  <si>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</si>
  <si>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</si>
  <si>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</si>
  <si>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</si>
  <si>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</si>
  <si>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</si>
  <si>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</si>
  <si>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</si>
  <si>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</si>
  <si>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</si>
  <si>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</si>
  <si>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</si>
  <si>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</si>
  <si>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</si>
  <si>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</si>
  <si>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</si>
  <si>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</si>
  <si>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</si>
  <si>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</si>
  <si>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</si>
  <si>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</si>
  <si>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</si>
  <si>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</si>
  <si>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</si>
  <si>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</si>
  <si>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</si>
  <si>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</si>
  <si>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</si>
  <si>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</si>
  <si>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</si>
  <si>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</si>
  <si>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</si>
  <si>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</si>
  <si>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</si>
  <si>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</si>
  <si>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</si>
  <si>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</si>
  <si>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</si>
  <si>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31 January 2025</t>
  </si>
  <si>
    <t>31.01.2025</t>
  </si>
  <si>
    <t>02.02.2024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</si>
</sst>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1629685</v>
      </c>
      <c r="C11" s="54">
        <v>1779405</v>
      </c>
      <c r="D11" s="73">
        <f>IFERROR(((B11/C11)-1)*100,IF(B11+C11&lt;&gt;0,100,0))</f>
        <v>-8.4140485162174983</v>
      </c>
      <c r="E11" s="54">
        <v>6745959</v>
      </c>
      <c r="F11" s="54">
        <v>7480964</v>
      </c>
      <c r="G11" s="73">
        <f>IFERROR(((E11/F11)-1)*100,IF(E11+F11&lt;&gt;0,100,0))</f>
        <v>-9.8250038364039671</v>
      </c>
    </row>
    <row r="12" spans="1:7" s="15" customFormat="1" ht="12" x14ac:dyDescent="0.2">
      <c r="A12" s="51" t="s">
        <v>9</v>
      </c>
      <c r="B12" s="54">
        <v>1444925.115</v>
      </c>
      <c r="C12" s="54">
        <v>1455988.4380000001</v>
      </c>
      <c r="D12" s="73">
        <f>IFERROR(((B12/C12)-1)*100,IF(B12+C12&lt;&gt;0,100,0))</f>
        <v>-0.75984964655331222</v>
      </c>
      <c r="E12" s="54">
        <v>5633694.8839999996</v>
      </c>
      <c r="F12" s="54">
        <v>5583831.3140000002</v>
      </c>
      <c r="G12" s="73">
        <f>IFERROR(((E12/F12)-1)*100,IF(E12+F12&lt;&gt;0,100,0))</f>
        <v>0.89299921856484943</v>
      </c>
    </row>
    <row r="13" spans="1:7" s="15" customFormat="1" ht="12" x14ac:dyDescent="0.2">
      <c r="A13" s="51" t="s">
        <v>10</v>
      </c>
      <c r="B13" s="54">
        <v>115847221.075075</v>
      </c>
      <c r="C13" s="54">
        <v>93927356.294717804</v>
      </c>
      <c r="D13" s="73">
        <f>IFERROR(((B13/C13)-1)*100,IF(B13+C13&lt;&gt;0,100,0))</f>
        <v>23.337040075501303</v>
      </c>
      <c r="E13" s="54">
        <v>448885262.96621197</v>
      </c>
      <c r="F13" s="54">
        <v>375628857.521469</v>
      </c>
      <c r="G13" s="73">
        <f>IFERROR(((E13/F13)-1)*100,IF(E13+F13&lt;&gt;0,100,0))</f>
        <v>19.502336941872468</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486</v>
      </c>
      <c r="C16" s="54">
        <v>472</v>
      </c>
      <c r="D16" s="73">
        <f>IFERROR(((B16/C16)-1)*100,IF(B16+C16&lt;&gt;0,100,0))</f>
        <v>2.9661016949152463</v>
      </c>
      <c r="E16" s="54">
        <v>1697</v>
      </c>
      <c r="F16" s="54">
        <v>1733</v>
      </c>
      <c r="G16" s="73">
        <f>IFERROR(((E16/F16)-1)*100,IF(E16+F16&lt;&gt;0,100,0))</f>
        <v>-2.0773225620311586</v>
      </c>
    </row>
    <row r="17" spans="1:7" s="15" customFormat="1" ht="12" x14ac:dyDescent="0.2">
      <c r="A17" s="51" t="s">
        <v>9</v>
      </c>
      <c r="B17" s="54">
        <v>162944.666</v>
      </c>
      <c r="C17" s="54">
        <v>189370.625</v>
      </c>
      <c r="D17" s="73">
        <f>IFERROR(((B17/C17)-1)*100,IF(B17+C17&lt;&gt;0,100,0))</f>
        <v>-13.954624166234863</v>
      </c>
      <c r="E17" s="54">
        <v>570047.66399999999</v>
      </c>
      <c r="F17" s="54">
        <v>844691.81400000001</v>
      </c>
      <c r="G17" s="73">
        <f>IFERROR(((E17/F17)-1)*100,IF(E17+F17&lt;&gt;0,100,0))</f>
        <v>-32.514124731413588</v>
      </c>
    </row>
    <row r="18" spans="1:7" s="15" customFormat="1" ht="12" x14ac:dyDescent="0.2">
      <c r="A18" s="51" t="s">
        <v>10</v>
      </c>
      <c r="B18" s="54">
        <v>17729238.998665702</v>
      </c>
      <c r="C18" s="54">
        <v>10359678.712562799</v>
      </c>
      <c r="D18" s="73">
        <f>IFERROR(((B18/C18)-1)*100,IF(B18+C18&lt;&gt;0,100,0))</f>
        <v>71.136957917103246</v>
      </c>
      <c r="E18" s="54">
        <v>55986500.189072303</v>
      </c>
      <c r="F18" s="54">
        <v>40339088.440949202</v>
      </c>
      <c r="G18" s="73">
        <f>IFERROR(((E18/F18)-1)*100,IF(E18+F18&lt;&gt;0,100,0))</f>
        <v>38.789700890313192</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10897755.47294</v>
      </c>
      <c r="C24" s="53">
        <v>15492940.972209999</v>
      </c>
      <c r="D24" s="52">
        <f>B24-C24</f>
        <v>-4595185.4992699996</v>
      </c>
      <c r="E24" s="54">
        <v>46995321.892930001</v>
      </c>
      <c r="F24" s="54">
        <v>58812481.716480002</v>
      </c>
      <c r="G24" s="52">
        <f>E24-F24</f>
        <v>-11817159.823550001</v>
      </c>
    </row>
    <row r="25" spans="1:7" s="15" customFormat="1" ht="12" x14ac:dyDescent="0.2">
      <c r="A25" s="55" t="s">
        <v>15</v>
      </c>
      <c r="B25" s="53">
        <v>18518785.925129998</v>
      </c>
      <c r="C25" s="53">
        <v>15936706.80466</v>
      </c>
      <c r="D25" s="52">
        <f>B25-C25</f>
        <v>2582079.1204699986</v>
      </c>
      <c r="E25" s="54">
        <v>77242926.529090002</v>
      </c>
      <c r="F25" s="54">
        <v>69054366.338660002</v>
      </c>
      <c r="G25" s="52">
        <f>E25-F25</f>
        <v>8188560.1904300004</v>
      </c>
    </row>
    <row r="26" spans="1:7" s="25" customFormat="1" ht="12" x14ac:dyDescent="0.2">
      <c r="A26" s="56" t="s">
        <v>16</v>
      </c>
      <c r="B26" s="57">
        <f>B24-B25</f>
        <v>-7621030.4521899987</v>
      </c>
      <c r="C26" s="57">
        <f>C24-C25</f>
        <v>-443765.83245000057</v>
      </c>
      <c r="D26" s="57"/>
      <c r="E26" s="57">
        <f>E24-E25</f>
        <v>-30247604.636160001</v>
      </c>
      <c r="F26" s="57">
        <f>F24-F25</f>
        <v>-10241884.62218</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85956.650812220003</v>
      </c>
      <c r="C33" s="104">
        <v>74381.963268740001</v>
      </c>
      <c r="D33" s="73">
        <f t="shared" ref="D33:D42" si="0">IFERROR(((B33/C33)-1)*100,IF(B33+C33&lt;&gt;0,100,0))</f>
        <v>15.56114820693959</v>
      </c>
      <c r="E33" s="51"/>
      <c r="F33" s="104">
        <v>86126.77</v>
      </c>
      <c r="G33" s="104">
        <v>83480.800000000003</v>
      </c>
    </row>
    <row r="34" spans="1:7" s="15" customFormat="1" ht="12" x14ac:dyDescent="0.2">
      <c r="A34" s="51" t="s">
        <v>23</v>
      </c>
      <c r="B34" s="104">
        <v>89781.686071760007</v>
      </c>
      <c r="C34" s="104">
        <v>77345.773336359998</v>
      </c>
      <c r="D34" s="73">
        <f t="shared" si="0"/>
        <v>16.078335245701037</v>
      </c>
      <c r="E34" s="51"/>
      <c r="F34" s="104">
        <v>90181.04</v>
      </c>
      <c r="G34" s="104">
        <v>86731.95</v>
      </c>
    </row>
    <row r="35" spans="1:7" s="15" customFormat="1" ht="12" x14ac:dyDescent="0.2">
      <c r="A35" s="51" t="s">
        <v>24</v>
      </c>
      <c r="B35" s="104">
        <v>88958.960598000005</v>
      </c>
      <c r="C35" s="104">
        <v>73117.150783289995</v>
      </c>
      <c r="D35" s="73">
        <f t="shared" si="0"/>
        <v>21.666339080502659</v>
      </c>
      <c r="E35" s="51"/>
      <c r="F35" s="104">
        <v>89846.96</v>
      </c>
      <c r="G35" s="104">
        <v>88361.11</v>
      </c>
    </row>
    <row r="36" spans="1:7" s="15" customFormat="1" ht="12" x14ac:dyDescent="0.2">
      <c r="A36" s="51" t="s">
        <v>25</v>
      </c>
      <c r="B36" s="104">
        <v>77801.998621909996</v>
      </c>
      <c r="C36" s="104">
        <v>67838.804168140006</v>
      </c>
      <c r="D36" s="73">
        <f t="shared" si="0"/>
        <v>14.686571462957975</v>
      </c>
      <c r="E36" s="51"/>
      <c r="F36" s="104">
        <v>77958.03</v>
      </c>
      <c r="G36" s="104">
        <v>75227.490000000005</v>
      </c>
    </row>
    <row r="37" spans="1:7" s="15" customFormat="1" ht="12" x14ac:dyDescent="0.2">
      <c r="A37" s="51" t="s">
        <v>79</v>
      </c>
      <c r="B37" s="104">
        <v>61203.668514229998</v>
      </c>
      <c r="C37" s="104">
        <v>53272.419145040003</v>
      </c>
      <c r="D37" s="73">
        <f t="shared" si="0"/>
        <v>14.888096873536561</v>
      </c>
      <c r="E37" s="51"/>
      <c r="F37" s="104">
        <v>61540.65</v>
      </c>
      <c r="G37" s="104">
        <v>57572.42</v>
      </c>
    </row>
    <row r="38" spans="1:7" s="15" customFormat="1" ht="12" x14ac:dyDescent="0.2">
      <c r="A38" s="51" t="s">
        <v>26</v>
      </c>
      <c r="B38" s="104">
        <v>119731.52453015</v>
      </c>
      <c r="C38" s="104">
        <v>103282.82680523</v>
      </c>
      <c r="D38" s="73">
        <f t="shared" si="0"/>
        <v>15.925878709670528</v>
      </c>
      <c r="E38" s="51"/>
      <c r="F38" s="104">
        <v>120537.21</v>
      </c>
      <c r="G38" s="104">
        <v>116247.3</v>
      </c>
    </row>
    <row r="39" spans="1:7" s="15" customFormat="1" ht="12" x14ac:dyDescent="0.2">
      <c r="A39" s="51" t="s">
        <v>27</v>
      </c>
      <c r="B39" s="104">
        <v>20051.495648020002</v>
      </c>
      <c r="C39" s="104">
        <v>17205.95953195</v>
      </c>
      <c r="D39" s="73">
        <f t="shared" si="0"/>
        <v>16.538084439790079</v>
      </c>
      <c r="E39" s="51"/>
      <c r="F39" s="104">
        <v>20257.84</v>
      </c>
      <c r="G39" s="104">
        <v>19614.21</v>
      </c>
    </row>
    <row r="40" spans="1:7" s="15" customFormat="1" ht="12" x14ac:dyDescent="0.2">
      <c r="A40" s="51" t="s">
        <v>28</v>
      </c>
      <c r="B40" s="104">
        <v>119422.72915655001</v>
      </c>
      <c r="C40" s="104">
        <v>103045.23645688</v>
      </c>
      <c r="D40" s="73">
        <f t="shared" si="0"/>
        <v>15.893498101218185</v>
      </c>
      <c r="E40" s="51"/>
      <c r="F40" s="104">
        <v>119879.44</v>
      </c>
      <c r="G40" s="104">
        <v>115996.85</v>
      </c>
    </row>
    <row r="41" spans="1:7" s="15" customFormat="1" ht="12" x14ac:dyDescent="0.2">
      <c r="A41" s="51" t="s">
        <v>29</v>
      </c>
      <c r="B41" s="59"/>
      <c r="C41" s="59"/>
      <c r="D41" s="73">
        <f t="shared" si="0"/>
        <v>0</v>
      </c>
      <c r="E41" s="51"/>
      <c r="F41" s="59"/>
      <c r="G41" s="59"/>
    </row>
    <row r="42" spans="1:7" s="15" customFormat="1" ht="12" x14ac:dyDescent="0.2">
      <c r="A42" s="51" t="s">
        <v>78</v>
      </c>
      <c r="B42" s="104">
        <v>546.71404727000004</v>
      </c>
      <c r="C42" s="104">
        <v>668.12330069999996</v>
      </c>
      <c r="D42" s="73">
        <f t="shared" si="0"/>
        <v>-18.171683774955628</v>
      </c>
      <c r="E42" s="51"/>
      <c r="F42" s="104">
        <v>554.52</v>
      </c>
      <c r="G42" s="104">
        <v>545.17999999999995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19854.728299984501</v>
      </c>
      <c r="D48" s="59"/>
      <c r="E48" s="105">
        <v>18381.581322157799</v>
      </c>
      <c r="F48" s="59"/>
      <c r="G48" s="73">
        <f>IFERROR(((C48/E48)-1)*100,IF(C48+E48&lt;&gt;0,100,0))</f>
        <v>8.0142559663836987</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3647</v>
      </c>
      <c r="D54" s="62"/>
      <c r="E54" s="106">
        <v>703339</v>
      </c>
      <c r="F54" s="106">
        <v>83052268.769999996</v>
      </c>
      <c r="G54" s="106">
        <v>10212400.365660001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6391</v>
      </c>
      <c r="C68" s="53">
        <v>7149</v>
      </c>
      <c r="D68" s="73">
        <f>IFERROR(((B68/C68)-1)*100,IF(B68+C68&lt;&gt;0,100,0))</f>
        <v>-10.602881521891172</v>
      </c>
      <c r="E68" s="53">
        <v>23045</v>
      </c>
      <c r="F68" s="53">
        <v>23689</v>
      </c>
      <c r="G68" s="73">
        <f>IFERROR(((E68/F68)-1)*100,IF(E68+F68&lt;&gt;0,100,0))</f>
        <v>-2.7185613575921308</v>
      </c>
    </row>
    <row r="69" spans="1:7" s="15" customFormat="1" ht="12" x14ac:dyDescent="0.2">
      <c r="A69" s="66" t="s">
        <v>54</v>
      </c>
      <c r="B69" s="54">
        <v>308084280.50800002</v>
      </c>
      <c r="C69" s="53">
        <v>237493928.09099999</v>
      </c>
      <c r="D69" s="73">
        <f>IFERROR(((B69/C69)-1)*100,IF(B69+C69&lt;&gt;0,100,0))</f>
        <v>29.723013545825093</v>
      </c>
      <c r="E69" s="53">
        <v>1031862040.155</v>
      </c>
      <c r="F69" s="53">
        <v>897117012.097</v>
      </c>
      <c r="G69" s="73">
        <f>IFERROR(((E69/F69)-1)*100,IF(E69+F69&lt;&gt;0,100,0))</f>
        <v>15.019782953734783</v>
      </c>
    </row>
    <row r="70" spans="1:7" s="15" customFormat="1" ht="12" x14ac:dyDescent="0.2">
      <c r="A70" s="66" t="s">
        <v>55</v>
      </c>
      <c r="B70" s="54">
        <v>286778305.32410002</v>
      </c>
      <c r="C70" s="53">
        <v>210298999.68686</v>
      </c>
      <c r="D70" s="73">
        <f>IFERROR(((B70/C70)-1)*100,IF(B70+C70&lt;&gt;0,100,0))</f>
        <v>36.366937432474458</v>
      </c>
      <c r="E70" s="53">
        <v>960231910.49109006</v>
      </c>
      <c r="F70" s="53">
        <v>793496638.48386002</v>
      </c>
      <c r="G70" s="73">
        <f>IFERROR(((E70/F70)-1)*100,IF(E70+F70&lt;&gt;0,100,0))</f>
        <v>21.012725690409017</v>
      </c>
    </row>
    <row r="71" spans="1:7" s="15" customFormat="1" ht="12" x14ac:dyDescent="0.2">
      <c r="A71" s="66" t="s">
        <v>93</v>
      </c>
      <c r="B71" s="73">
        <f>IFERROR(B69/B68/1000,)</f>
        <v>48.205958458457211</v>
      </c>
      <c r="C71" s="73">
        <f>IFERROR(C69/C68/1000,)</f>
        <v>33.220580233738985</v>
      </c>
      <c r="D71" s="73">
        <f>IFERROR(((B71/C71)-1)*100,IF(B71+C71&lt;&gt;0,100,0))</f>
        <v>45.10871911110992</v>
      </c>
      <c r="E71" s="73">
        <f>IFERROR(E69/E68/1000,)</f>
        <v>44.775961820568455</v>
      </c>
      <c r="F71" s="73">
        <f>IFERROR(F69/F68/1000,)</f>
        <v>37.870615564059271</v>
      </c>
      <c r="G71" s="73">
        <f>IFERROR(((E71/F71)-1)*100,IF(E71+F71&lt;&gt;0,100,0))</f>
        <v>18.234048096811595</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2268</v>
      </c>
      <c r="C74" s="53">
        <v>2765</v>
      </c>
      <c r="D74" s="73">
        <f>IFERROR(((B74/C74)-1)*100,IF(B74+C74&lt;&gt;0,100,0))</f>
        <v>-17.974683544303794</v>
      </c>
      <c r="E74" s="53">
        <v>10333</v>
      </c>
      <c r="F74" s="53">
        <v>11878</v>
      </c>
      <c r="G74" s="73">
        <f>IFERROR(((E74/F74)-1)*100,IF(E74+F74&lt;&gt;0,100,0))</f>
        <v>-13.007240276140763</v>
      </c>
    </row>
    <row r="75" spans="1:7" s="15" customFormat="1" ht="12" x14ac:dyDescent="0.2">
      <c r="A75" s="66" t="s">
        <v>54</v>
      </c>
      <c r="B75" s="54">
        <v>657654221.54900002</v>
      </c>
      <c r="C75" s="53">
        <v>706307184.11000001</v>
      </c>
      <c r="D75" s="73">
        <f>IFERROR(((B75/C75)-1)*100,IF(B75+C75&lt;&gt;0,100,0))</f>
        <v>-6.8883573118835528</v>
      </c>
      <c r="E75" s="53">
        <v>3123771424.2649999</v>
      </c>
      <c r="F75" s="53">
        <v>2915321222.7459998</v>
      </c>
      <c r="G75" s="73">
        <f>IFERROR(((E75/F75)-1)*100,IF(E75+F75&lt;&gt;0,100,0))</f>
        <v>7.1501623866565334</v>
      </c>
    </row>
    <row r="76" spans="1:7" s="15" customFormat="1" ht="12" x14ac:dyDescent="0.2">
      <c r="A76" s="66" t="s">
        <v>55</v>
      </c>
      <c r="B76" s="54">
        <v>628697185.86375999</v>
      </c>
      <c r="C76" s="53">
        <v>616522928.67244995</v>
      </c>
      <c r="D76" s="73">
        <f>IFERROR(((B76/C76)-1)*100,IF(B76+C76&lt;&gt;0,100,0))</f>
        <v>1.9746641406386489</v>
      </c>
      <c r="E76" s="53">
        <v>2968064447.2712498</v>
      </c>
      <c r="F76" s="53">
        <v>2606043808.81636</v>
      </c>
      <c r="G76" s="73">
        <f>IFERROR(((E76/F76)-1)*100,IF(E76+F76&lt;&gt;0,100,0))</f>
        <v>13.8915791526665</v>
      </c>
    </row>
    <row r="77" spans="1:7" s="15" customFormat="1" ht="12" x14ac:dyDescent="0.2">
      <c r="A77" s="66" t="s">
        <v>93</v>
      </c>
      <c r="B77" s="73">
        <f>IFERROR(B75/B74/1000,)</f>
        <v>289.97099715564377</v>
      </c>
      <c r="C77" s="73">
        <f>IFERROR(C75/C74/1000,)</f>
        <v>255.44563620614829</v>
      </c>
      <c r="D77" s="73">
        <f>IFERROR(((B77/C77)-1)*100,IF(B77+C77&lt;&gt;0,100,0))</f>
        <v>13.515737227796286</v>
      </c>
      <c r="E77" s="73">
        <f>IFERROR(E75/E74/1000,)</f>
        <v>302.31021235507598</v>
      </c>
      <c r="F77" s="73">
        <f>IFERROR(F75/F74/1000,)</f>
        <v>245.43872897339617</v>
      </c>
      <c r="G77" s="73">
        <f>IFERROR(((E77/F77)-1)*100,IF(E77+F77&lt;&gt;0,100,0))</f>
        <v>23.171356704607238</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285</v>
      </c>
      <c r="C80" s="53">
        <v>182</v>
      </c>
      <c r="D80" s="73">
        <f>IFERROR(((B80/C80)-1)*100,IF(B80+C80&lt;&gt;0,100,0))</f>
        <v>56.593406593406591</v>
      </c>
      <c r="E80" s="53">
        <v>1224</v>
      </c>
      <c r="F80" s="53">
        <v>867</v>
      </c>
      <c r="G80" s="73">
        <f>IFERROR(((E80/F80)-1)*100,IF(E80+F80&lt;&gt;0,100,0))</f>
        <v>41.176470588235304</v>
      </c>
    </row>
    <row r="81" spans="1:7" s="15" customFormat="1" ht="12" x14ac:dyDescent="0.2">
      <c r="A81" s="66" t="s">
        <v>54</v>
      </c>
      <c r="B81" s="54">
        <v>11443054.044</v>
      </c>
      <c r="C81" s="53">
        <v>28780890.484999999</v>
      </c>
      <c r="D81" s="73">
        <f>IFERROR(((B81/C81)-1)*100,IF(B81+C81&lt;&gt;0,100,0))</f>
        <v>-60.240792236904973</v>
      </c>
      <c r="E81" s="53">
        <v>63366958.899999999</v>
      </c>
      <c r="F81" s="53">
        <v>104963706.759</v>
      </c>
      <c r="G81" s="73">
        <f>IFERROR(((E81/F81)-1)*100,IF(E81+F81&lt;&gt;0,100,0))</f>
        <v>-39.629648326451971</v>
      </c>
    </row>
    <row r="82" spans="1:7" s="15" customFormat="1" ht="12" x14ac:dyDescent="0.2">
      <c r="A82" s="66" t="s">
        <v>55</v>
      </c>
      <c r="B82" s="54">
        <v>2174732.4734205301</v>
      </c>
      <c r="C82" s="53">
        <v>2903511.9790495601</v>
      </c>
      <c r="D82" s="73">
        <f>IFERROR(((B82/C82)-1)*100,IF(B82+C82&lt;&gt;0,100,0))</f>
        <v>-25.099931079588313</v>
      </c>
      <c r="E82" s="53">
        <v>17880209.940721702</v>
      </c>
      <c r="F82" s="53">
        <v>33400154.6670928</v>
      </c>
      <c r="G82" s="73">
        <f>IFERROR(((E82/F82)-1)*100,IF(E82+F82&lt;&gt;0,100,0))</f>
        <v>-46.466685202694535</v>
      </c>
    </row>
    <row r="83" spans="1:7" x14ac:dyDescent="0.2">
      <c r="A83" s="66" t="s">
        <v>93</v>
      </c>
      <c r="B83" s="73">
        <f>IFERROR(B81/B80/1000,)</f>
        <v>40.15106682105263</v>
      </c>
      <c r="C83" s="73">
        <f>IFERROR(C81/C80/1000,)</f>
        <v>158.13676090659339</v>
      </c>
      <c r="D83" s="73">
        <f>IFERROR(((B83/C83)-1)*100,IF(B83+C83&lt;&gt;0,100,0))</f>
        <v>-74.609909428479654</v>
      </c>
      <c r="E83" s="73">
        <f>IFERROR(E81/E80/1000,)</f>
        <v>51.77039125816993</v>
      </c>
      <c r="F83" s="73">
        <f>IFERROR(F81/F80/1000,)</f>
        <v>121.06540571972319</v>
      </c>
      <c r="G83" s="73">
        <f>IFERROR(((E83/F83)-1)*100,IF(E83+F83&lt;&gt;0,100,0))</f>
        <v>-57.23766756457016</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8944</v>
      </c>
      <c r="C86" s="51">
        <f>C68+C74+C80</f>
        <v>10096</v>
      </c>
      <c r="D86" s="73">
        <f>IFERROR(((B86/C86)-1)*100,IF(B86+C86&lt;&gt;0,100,0))</f>
        <v>-11.410459587955623</v>
      </c>
      <c r="E86" s="51">
        <f>E68+E74+E80</f>
        <v>34602</v>
      </c>
      <c r="F86" s="51">
        <f>F68+F74+F80</f>
        <v>36434</v>
      </c>
      <c r="G86" s="73">
        <f>IFERROR(((E86/F86)-1)*100,IF(E86+F86&lt;&gt;0,100,0))</f>
        <v>-5.0282702969753572</v>
      </c>
    </row>
    <row r="87" spans="1:7" s="15" customFormat="1" ht="12" x14ac:dyDescent="0.2">
      <c r="A87" s="66" t="s">
        <v>54</v>
      </c>
      <c r="B87" s="51">
        <f t="shared" ref="B87:C87" si="1">B69+B75+B81</f>
        <v>977181556.10100007</v>
      </c>
      <c r="C87" s="51">
        <f t="shared" si="1"/>
        <v>972582002.68599999</v>
      </c>
      <c r="D87" s="73">
        <f>IFERROR(((B87/C87)-1)*100,IF(B87+C87&lt;&gt;0,100,0))</f>
        <v>0.4729219132471485</v>
      </c>
      <c r="E87" s="51">
        <f t="shared" ref="E87:F87" si="2">E69+E75+E81</f>
        <v>4219000423.3200002</v>
      </c>
      <c r="F87" s="51">
        <f t="shared" si="2"/>
        <v>3917401941.6019998</v>
      </c>
      <c r="G87" s="73">
        <f>IFERROR(((E87/F87)-1)*100,IF(E87+F87&lt;&gt;0,100,0))</f>
        <v>7.6989414467554917</v>
      </c>
    </row>
    <row r="88" spans="1:7" s="15" customFormat="1" ht="12" x14ac:dyDescent="0.2">
      <c r="A88" s="66" t="s">
        <v>55</v>
      </c>
      <c r="B88" s="51">
        <f t="shared" ref="B88:C88" si="3">B70+B76+B82</f>
        <v>917650223.66128051</v>
      </c>
      <c r="C88" s="51">
        <f t="shared" si="3"/>
        <v>829725440.33835948</v>
      </c>
      <c r="D88" s="73">
        <f>IFERROR(((B88/C88)-1)*100,IF(B88+C88&lt;&gt;0,100,0))</f>
        <v>10.596852771811548</v>
      </c>
      <c r="E88" s="51">
        <f t="shared" ref="E88:F88" si="4">E70+E76+E82</f>
        <v>3946176567.7030611</v>
      </c>
      <c r="F88" s="51">
        <f t="shared" si="4"/>
        <v>3432940601.9673128</v>
      </c>
      <c r="G88" s="73">
        <f>IFERROR(((E88/F88)-1)*100,IF(E88+F88&lt;&gt;0,100,0))</f>
        <v>14.950330496298969</v>
      </c>
    </row>
    <row r="89" spans="1:7" x14ac:dyDescent="0.2">
      <c r="A89" s="66" t="s">
        <v>94</v>
      </c>
      <c r="B89" s="73">
        <f>IFERROR((B75/B87)*100,IF(B75+B87&lt;&gt;0,100,0))</f>
        <v>67.301129195793564</v>
      </c>
      <c r="C89" s="73">
        <f>IFERROR((C75/C87)*100,IF(C75+C87&lt;&gt;0,100,0))</f>
        <v>72.621864496708426</v>
      </c>
      <c r="D89" s="73">
        <f>IFERROR(((B89/C89)-1)*100,IF(B89+C89&lt;&gt;0,100,0))</f>
        <v>-7.3266299864223727</v>
      </c>
      <c r="E89" s="73">
        <f>IFERROR((E75/E87)*100,IF(E75+E87&lt;&gt;0,100,0))</f>
        <v>74.040557260879652</v>
      </c>
      <c r="F89" s="73">
        <f>IFERROR((F75/F87)*100,IF(F75+F87&lt;&gt;0,100,0))</f>
        <v>74.419762541747119</v>
      </c>
      <c r="G89" s="73">
        <f>IFERROR(((E89/F89)-1)*100,IF(E89+F89&lt;&gt;0,100,0))</f>
        <v>-0.509549168011314</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107998145.88600001</v>
      </c>
      <c r="C97" s="107">
        <v>112826800.124</v>
      </c>
      <c r="D97" s="52">
        <f>B97-C97</f>
        <v>-4828654.2379999906</v>
      </c>
      <c r="E97" s="107">
        <v>411315153.59399998</v>
      </c>
      <c r="F97" s="107">
        <v>484412195.02999997</v>
      </c>
      <c r="G97" s="68">
        <f>E97-F97</f>
        <v>-73097041.43599999</v>
      </c>
    </row>
    <row r="98" spans="1:7" s="15" customFormat="1" ht="13.5" x14ac:dyDescent="0.2">
      <c r="A98" s="66" t="s">
        <v>88</v>
      </c>
      <c r="B98" s="53">
        <v>102071147.168</v>
      </c>
      <c r="C98" s="107">
        <v>98933953.090000004</v>
      </c>
      <c r="D98" s="52">
        <f>B98-C98</f>
        <v>3137194.0779999942</v>
      </c>
      <c r="E98" s="107">
        <v>401673920.06800002</v>
      </c>
      <c r="F98" s="107">
        <v>462248349.05500001</v>
      </c>
      <c r="G98" s="68">
        <f>E98-F98</f>
        <v>-60574428.986999989</v>
      </c>
    </row>
    <row r="99" spans="1:7" s="15" customFormat="1" ht="12" x14ac:dyDescent="0.2">
      <c r="A99" s="69" t="s">
        <v>16</v>
      </c>
      <c r="B99" s="52">
        <f>B97-B98</f>
        <v>5926998.7180000097</v>
      </c>
      <c r="C99" s="52">
        <f>C97-C98</f>
        <v>13892847.033999994</v>
      </c>
      <c r="D99" s="70"/>
      <c r="E99" s="52">
        <f>E97-E98</f>
        <v>9641233.5259999633</v>
      </c>
      <c r="F99" s="70">
        <f>F97-F98</f>
        <v>22163845.974999964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1107.4572294489401</v>
      </c>
      <c r="C111" s="108">
        <v>947.46848235218795</v>
      </c>
      <c r="D111" s="73">
        <f>IFERROR(((B111/C111)-1)*100,IF(B111+C111&lt;&gt;0,100,0))</f>
        <v>16.885917587418177</v>
      </c>
      <c r="E111" s="72"/>
      <c r="F111" s="109">
        <v>1112.9223469093299</v>
      </c>
      <c r="G111" s="109">
        <v>1100.7393282891801</v>
      </c>
    </row>
    <row r="112" spans="1:7" s="15" customFormat="1" ht="12" x14ac:dyDescent="0.2">
      <c r="A112" s="66" t="s">
        <v>50</v>
      </c>
      <c r="B112" s="109">
        <v>1090.56552481789</v>
      </c>
      <c r="C112" s="108">
        <v>933.88612804614604</v>
      </c>
      <c r="D112" s="73">
        <f>IFERROR(((B112/C112)-1)*100,IF(B112+C112&lt;&gt;0,100,0))</f>
        <v>16.777141459370949</v>
      </c>
      <c r="E112" s="72"/>
      <c r="F112" s="109">
        <v>1095.9256041691799</v>
      </c>
      <c r="G112" s="109">
        <v>1084.02933010471</v>
      </c>
    </row>
    <row r="113" spans="1:7" s="15" customFormat="1" ht="12" x14ac:dyDescent="0.2">
      <c r="A113" s="66" t="s">
        <v>51</v>
      </c>
      <c r="B113" s="109">
        <v>1201.6175154453999</v>
      </c>
      <c r="C113" s="108">
        <v>1017.17450484034</v>
      </c>
      <c r="D113" s="73">
        <f>IFERROR(((B113/C113)-1)*100,IF(B113+C113&lt;&gt;0,100,0))</f>
        <v>18.132877861897544</v>
      </c>
      <c r="E113" s="72"/>
      <c r="F113" s="109">
        <v>1207.8051472448899</v>
      </c>
      <c r="G113" s="109">
        <v>1193.37500975065</v>
      </c>
    </row>
    <row r="114" spans="1:7" s="25" customFormat="1" ht="12" x14ac:dyDescent="0.2">
      <c r="A114" s="69" t="s">
        <v>52</v>
      </c>
      <c r="B114" s="73"/>
      <c r="C114" s="72"/>
      <c r="D114" s="74"/>
      <c r="E114" s="72"/>
      <c r="F114" s="58"/>
      <c r="G114" s="58"/>
    </row>
    <row r="115" spans="1:7" s="15" customFormat="1" ht="12" x14ac:dyDescent="0.2">
      <c r="A115" s="66" t="s">
        <v>56</v>
      </c>
      <c r="B115" s="109">
        <v>784.03995733945601</v>
      </c>
      <c r="C115" s="108">
        <v>714.81158828237096</v>
      </c>
      <c r="D115" s="73">
        <f>IFERROR(((B115/C115)-1)*100,IF(B115+C115&lt;&gt;0,100,0))</f>
        <v>9.6848414591927288</v>
      </c>
      <c r="E115" s="72"/>
      <c r="F115" s="109">
        <v>784.03995733945601</v>
      </c>
      <c r="G115" s="109">
        <v>782.89578411161301</v>
      </c>
    </row>
    <row r="116" spans="1:7" s="15" customFormat="1" ht="12" x14ac:dyDescent="0.2">
      <c r="A116" s="66" t="s">
        <v>57</v>
      </c>
      <c r="B116" s="109">
        <v>1074.03478510884</v>
      </c>
      <c r="C116" s="108">
        <v>945.43786427556904</v>
      </c>
      <c r="D116" s="73">
        <f>IFERROR(((B116/C116)-1)*100,IF(B116+C116&lt;&gt;0,100,0))</f>
        <v>13.6018373805884</v>
      </c>
      <c r="E116" s="72"/>
      <c r="F116" s="109">
        <v>1077.2895212496801</v>
      </c>
      <c r="G116" s="109">
        <v>1069.23498868306</v>
      </c>
    </row>
    <row r="117" spans="1:7" s="15" customFormat="1" ht="12" x14ac:dyDescent="0.2">
      <c r="A117" s="66" t="s">
        <v>59</v>
      </c>
      <c r="B117" s="109">
        <v>1288.83192154883</v>
      </c>
      <c r="C117" s="108">
        <v>1095.3099918943899</v>
      </c>
      <c r="D117" s="73">
        <f>IFERROR(((B117/C117)-1)*100,IF(B117+C117&lt;&gt;0,100,0))</f>
        <v>17.668233749948257</v>
      </c>
      <c r="E117" s="72"/>
      <c r="F117" s="109">
        <v>1295.12317382214</v>
      </c>
      <c r="G117" s="109">
        <v>1281.18803893991</v>
      </c>
    </row>
    <row r="118" spans="1:7" s="15" customFormat="1" ht="12" x14ac:dyDescent="0.2">
      <c r="A118" s="66" t="s">
        <v>58</v>
      </c>
      <c r="B118" s="109">
        <v>1198.70718001364</v>
      </c>
      <c r="C118" s="108">
        <v>991.93733307881996</v>
      </c>
      <c r="D118" s="73">
        <f>IFERROR(((B118/C118)-1)*100,IF(B118+C118&lt;&gt;0,100,0))</f>
        <v>20.84505139987407</v>
      </c>
      <c r="E118" s="72"/>
      <c r="F118" s="109">
        <v>1208.5875839252601</v>
      </c>
      <c r="G118" s="109">
        <v>1189.6483279965801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661</v>
      </c>
      <c r="C127" s="53">
        <v>300</v>
      </c>
      <c r="D127" s="73">
        <f>IFERROR(((B127/C127)-1)*100,IF(B127+C127&lt;&gt;0,100,0))</f>
        <v>120.33333333333331</v>
      </c>
      <c r="E127" s="53">
        <v>1840</v>
      </c>
      <c r="F127" s="53">
        <v>2837</v>
      </c>
      <c r="G127" s="73">
        <f>IFERROR(((E127/F127)-1)*100,IF(E127+F127&lt;&gt;0,100,0))</f>
        <v>-35.142756432851606</v>
      </c>
    </row>
    <row r="128" spans="1:7" s="15" customFormat="1" ht="12" x14ac:dyDescent="0.2">
      <c r="A128" s="66" t="s">
        <v>74</v>
      </c>
      <c r="B128" s="54">
        <v>32</v>
      </c>
      <c r="C128" s="53">
        <v>27</v>
      </c>
      <c r="D128" s="73">
        <f>IFERROR(((B128/C128)-1)*100,IF(B128+C128&lt;&gt;0,100,0))</f>
        <v>18.518518518518512</v>
      </c>
      <c r="E128" s="53">
        <v>61</v>
      </c>
      <c r="F128" s="53">
        <v>73</v>
      </c>
      <c r="G128" s="73">
        <f>IFERROR(((E128/F128)-1)*100,IF(E128+F128&lt;&gt;0,100,0))</f>
        <v>-16.43835616438356</v>
      </c>
    </row>
    <row r="129" spans="1:7" s="25" customFormat="1" ht="12" x14ac:dyDescent="0.2">
      <c r="A129" s="69" t="s">
        <v>34</v>
      </c>
      <c r="B129" s="70">
        <f>SUM(B126:B128)</f>
        <v>693</v>
      </c>
      <c r="C129" s="70">
        <f>SUM(C126:C128)</f>
        <v>327</v>
      </c>
      <c r="D129" s="73">
        <f>IFERROR(((B129/C129)-1)*100,IF(B129+C129&lt;&gt;0,100,0))</f>
        <v>111.92660550458714</v>
      </c>
      <c r="E129" s="70">
        <f>SUM(E126:E128)</f>
        <v>1901</v>
      </c>
      <c r="F129" s="70">
        <f>SUM(F126:F128)</f>
        <v>2910</v>
      </c>
      <c r="G129" s="73">
        <f>IFERROR(((E129/F129)-1)*100,IF(E129+F129&lt;&gt;0,100,0))</f>
        <v>-34.673539518900341</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26</v>
      </c>
      <c r="C132" s="53">
        <v>342</v>
      </c>
      <c r="D132" s="73">
        <f>IFERROR(((B132/C132)-1)*100,IF(B132+C132&lt;&gt;0,100,0))</f>
        <v>-92.397660818713462</v>
      </c>
      <c r="E132" s="53">
        <v>268</v>
      </c>
      <c r="F132" s="53">
        <v>346</v>
      </c>
      <c r="G132" s="73">
        <f>IFERROR(((E132/F132)-1)*100,IF(E132+F132&lt;&gt;0,100,0))</f>
        <v>-22.543352601156073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26</v>
      </c>
      <c r="C134" s="70">
        <f>SUM(C132:C133)</f>
        <v>342</v>
      </c>
      <c r="D134" s="73">
        <f>IFERROR(((B134/C134)-1)*100,IF(B134+C134&lt;&gt;0,100,0))</f>
        <v>-92.397660818713462</v>
      </c>
      <c r="E134" s="70">
        <f>SUM(E132:E133)</f>
        <v>268</v>
      </c>
      <c r="F134" s="70">
        <f>SUM(F132:F133)</f>
        <v>346</v>
      </c>
      <c r="G134" s="73">
        <f>IFERROR(((E134/F134)-1)*100,IF(E134+F134&lt;&gt;0,100,0))</f>
        <v>-22.543352601156073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721561</v>
      </c>
      <c r="C138" s="53">
        <v>410750</v>
      </c>
      <c r="D138" s="73">
        <f>IFERROR(((B138/C138)-1)*100,IF(B138+C138&lt;&gt;0,100,0))</f>
        <v>75.669141813755331</v>
      </c>
      <c r="E138" s="53">
        <v>2702024</v>
      </c>
      <c r="F138" s="53">
        <v>2963432</v>
      </c>
      <c r="G138" s="73">
        <f>IFERROR(((E138/F138)-1)*100,IF(E138+F138&lt;&gt;0,100,0))</f>
        <v>-8.8211236161315654</v>
      </c>
    </row>
    <row r="139" spans="1:7" s="15" customFormat="1" ht="12" x14ac:dyDescent="0.2">
      <c r="A139" s="66" t="s">
        <v>74</v>
      </c>
      <c r="B139" s="54">
        <v>990</v>
      </c>
      <c r="C139" s="53">
        <v>452</v>
      </c>
      <c r="D139" s="73">
        <f>IFERROR(((B139/C139)-1)*100,IF(B139+C139&lt;&gt;0,100,0))</f>
        <v>119.02654867256639</v>
      </c>
      <c r="E139" s="53">
        <v>3571</v>
      </c>
      <c r="F139" s="53">
        <v>3213</v>
      </c>
      <c r="G139" s="73">
        <f>IFERROR(((E139/F139)-1)*100,IF(E139+F139&lt;&gt;0,100,0))</f>
        <v>11.142234671646435</v>
      </c>
    </row>
    <row r="140" spans="1:7" s="15" customFormat="1" ht="12" x14ac:dyDescent="0.2">
      <c r="A140" s="69" t="s">
        <v>34</v>
      </c>
      <c r="B140" s="70">
        <f>SUM(B137:B139)</f>
        <v>722551</v>
      </c>
      <c r="C140" s="70">
        <f>SUM(C137:C139)</f>
        <v>411202</v>
      </c>
      <c r="D140" s="73">
        <f>IFERROR(((B140/C140)-1)*100,IF(B140+C140&lt;&gt;0,100,0))</f>
        <v>75.716800988322035</v>
      </c>
      <c r="E140" s="70">
        <f>SUM(E137:E139)</f>
        <v>2705595</v>
      </c>
      <c r="F140" s="70">
        <f>SUM(F137:F139)</f>
        <v>2966645</v>
      </c>
      <c r="G140" s="73">
        <f>IFERROR(((E140/F140)-1)*100,IF(E140+F140&lt;&gt;0,100,0))</f>
        <v>-8.7995024682764544</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6171</v>
      </c>
      <c r="C143" s="53">
        <v>158220</v>
      </c>
      <c r="D143" s="73">
        <f>IFERROR(((B143/C143)-1)*100,)</f>
        <v>-96.099734546833531</v>
      </c>
      <c r="E143" s="53">
        <v>32721</v>
      </c>
      <c r="F143" s="53">
        <v>160220</v>
      </c>
      <c r="G143" s="73">
        <f>IFERROR(((E143/F143)-1)*100,)</f>
        <v>-79.577455998002748</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6171</v>
      </c>
      <c r="C145" s="70">
        <f>SUM(C143:C144)</f>
        <v>158220</v>
      </c>
      <c r="D145" s="73">
        <f>IFERROR(((B145/C145)-1)*100,)</f>
        <v>-96.099734546833531</v>
      </c>
      <c r="E145" s="70">
        <f>SUM(E143:E144)</f>
        <v>32721</v>
      </c>
      <c r="F145" s="70">
        <f>SUM(F143:F144)</f>
        <v>160220</v>
      </c>
      <c r="G145" s="73">
        <f>IFERROR(((E145/F145)-1)*100,)</f>
        <v>-79.577455998002748</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64728008.944499999</v>
      </c>
      <c r="C149" s="53">
        <v>38108223.315970004</v>
      </c>
      <c r="D149" s="73">
        <f>IFERROR(((B149/C149)-1)*100,IF(B149+C149&lt;&gt;0,100,0))</f>
        <v>69.853126995229005</v>
      </c>
      <c r="E149" s="53">
        <v>250030747.09222999</v>
      </c>
      <c r="F149" s="53">
        <v>259015670.77849999</v>
      </c>
      <c r="G149" s="73">
        <f>IFERROR(((E149/F149)-1)*100,IF(E149+F149&lt;&gt;0,100,0))</f>
        <v>-3.4688726204344378</v>
      </c>
    </row>
    <row r="150" spans="1:7" x14ac:dyDescent="0.2">
      <c r="A150" s="66" t="s">
        <v>74</v>
      </c>
      <c r="B150" s="54">
        <v>10665417.529999999</v>
      </c>
      <c r="C150" s="53">
        <v>3806241.03</v>
      </c>
      <c r="D150" s="73">
        <f>IFERROR(((B150/C150)-1)*100,IF(B150+C150&lt;&gt;0,100,0))</f>
        <v>180.2086742783076</v>
      </c>
      <c r="E150" s="53">
        <v>25826724.100000001</v>
      </c>
      <c r="F150" s="53">
        <v>22861970.829999998</v>
      </c>
      <c r="G150" s="73">
        <f>IFERROR(((E150/F150)-1)*100,IF(E150+F150&lt;&gt;0,100,0))</f>
        <v>12.968056393937765</v>
      </c>
    </row>
    <row r="151" spans="1:7" s="15" customFormat="1" ht="12" x14ac:dyDescent="0.2">
      <c r="A151" s="69" t="s">
        <v>34</v>
      </c>
      <c r="B151" s="70">
        <f>SUM(B148:B150)</f>
        <v>75393426.4745</v>
      </c>
      <c r="C151" s="70">
        <f>SUM(C148:C150)</f>
        <v>41914464.345970005</v>
      </c>
      <c r="D151" s="73">
        <f>IFERROR(((B151/C151)-1)*100,IF(B151+C151&lt;&gt;0,100,0))</f>
        <v>79.874484025820408</v>
      </c>
      <c r="E151" s="70">
        <f>SUM(E148:E150)</f>
        <v>275857471.19222999</v>
      </c>
      <c r="F151" s="70">
        <f>SUM(F148:F150)</f>
        <v>281877641.6085</v>
      </c>
      <c r="G151" s="73">
        <f>IFERROR(((E151/F151)-1)*100,IF(E151+F151&lt;&gt;0,100,0))</f>
        <v>-2.1357388907884522</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8029.5122899999997</v>
      </c>
      <c r="C154" s="53">
        <v>11351.342000000001</v>
      </c>
      <c r="D154" s="73">
        <f>IFERROR(((B154/C154)-1)*100,IF(B154+C154&lt;&gt;0,100,0))</f>
        <v>-29.263762029194439</v>
      </c>
      <c r="E154" s="53">
        <v>45833.572289999996</v>
      </c>
      <c r="F154" s="53">
        <v>13817.342000000001</v>
      </c>
      <c r="G154" s="73">
        <f>IFERROR(((E154/F154)-1)*100,IF(E154+F154&lt;&gt;0,100,0))</f>
        <v>231.71048592413791</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8029.5122899999997</v>
      </c>
      <c r="C156" s="70">
        <f>SUM(C154:C155)</f>
        <v>11351.342000000001</v>
      </c>
      <c r="D156" s="73">
        <f>IFERROR(((B156/C156)-1)*100,IF(B156+C156&lt;&gt;0,100,0))</f>
        <v>-29.263762029194439</v>
      </c>
      <c r="E156" s="70">
        <f>SUM(E154:E155)</f>
        <v>45833.572289999996</v>
      </c>
      <c r="F156" s="70">
        <f>SUM(F154:F155)</f>
        <v>13817.342000000001</v>
      </c>
      <c r="G156" s="73">
        <f>IFERROR(((E156/F156)-1)*100,IF(E156+F156&lt;&gt;0,100,0))</f>
        <v>231.71048592413791</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1984984</v>
      </c>
      <c r="C160" s="53">
        <v>1437008</v>
      </c>
      <c r="D160" s="73">
        <f>IFERROR(((B160/C160)-1)*100,IF(B160+C160&lt;&gt;0,100,0))</f>
        <v>38.133121040383912</v>
      </c>
      <c r="E160" s="65"/>
      <c r="F160" s="65"/>
      <c r="G160" s="52"/>
    </row>
    <row r="161" spans="1:7" s="15" customFormat="1" ht="12" x14ac:dyDescent="0.2">
      <c r="A161" s="66" t="s">
        <v>74</v>
      </c>
      <c r="B161" s="54">
        <v>1677</v>
      </c>
      <c r="C161" s="53">
        <v>1407</v>
      </c>
      <c r="D161" s="73">
        <f>IFERROR(((B161/C161)-1)*100,IF(B161+C161&lt;&gt;0,100,0))</f>
        <v>19.189765458422169</v>
      </c>
      <c r="E161" s="65"/>
      <c r="F161" s="65"/>
      <c r="G161" s="52"/>
    </row>
    <row r="162" spans="1:7" s="25" customFormat="1" ht="12" x14ac:dyDescent="0.2">
      <c r="A162" s="69" t="s">
        <v>34</v>
      </c>
      <c r="B162" s="70">
        <f>SUM(B159:B161)</f>
        <v>1986661</v>
      </c>
      <c r="C162" s="70">
        <f>SUM(C159:C161)</f>
        <v>1438415</v>
      </c>
      <c r="D162" s="73">
        <f>IFERROR(((B162/C162)-1)*100,IF(B162+C162&lt;&gt;0,100,0))</f>
        <v>38.114591407903831</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202834</v>
      </c>
      <c r="C165" s="53">
        <v>75579</v>
      </c>
      <c r="D165" s="73">
        <f>IFERROR(((B165/C165)-1)*100,IF(B165+C165&lt;&gt;0,100,0))</f>
        <v>168.37348999060583</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202834</v>
      </c>
      <c r="C167" s="70">
        <f>SUM(C165:C166)</f>
        <v>75579</v>
      </c>
      <c r="D167" s="73">
        <f>IFERROR(((B167/C167)-1)*100,IF(B167+C167&lt;&gt;0,100,0))</f>
        <v>168.37348999060583</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37564</v>
      </c>
      <c r="C175" s="88">
        <v>22850</v>
      </c>
      <c r="D175" s="73">
        <f>IFERROR(((B175/C175)-1)*100,IF(B175+C175&lt;&gt;0,100,0))</f>
        <v>64.393873085339166</v>
      </c>
      <c r="E175" s="88">
        <v>120532</v>
      </c>
      <c r="F175" s="88">
        <v>146832</v>
      </c>
      <c r="G175" s="73">
        <f>IFERROR(((E175/F175)-1)*100,IF(E175+F175&lt;&gt;0,100,0))</f>
        <v>-17.911626893320253</v>
      </c>
    </row>
    <row r="176" spans="1:7" x14ac:dyDescent="0.2">
      <c r="A176" s="66" t="s">
        <v>32</v>
      </c>
      <c r="B176" s="87">
        <v>147870</v>
      </c>
      <c r="C176" s="88">
        <v>94984</v>
      </c>
      <c r="D176" s="73">
        <f t="shared" ref="D176:D178" si="5">IFERROR(((B176/C176)-1)*100,IF(B176+C176&lt;&gt;0,100,0))</f>
        <v>55.678851174934721</v>
      </c>
      <c r="E176" s="88">
        <v>470120</v>
      </c>
      <c r="F176" s="88">
        <v>574786</v>
      </c>
      <c r="G176" s="73">
        <f>IFERROR(((E176/F176)-1)*100,IF(E176+F176&lt;&gt;0,100,0))</f>
        <v>-18.209559731795832</v>
      </c>
    </row>
    <row r="177" spans="1:7" x14ac:dyDescent="0.2">
      <c r="A177" s="66" t="s">
        <v>91</v>
      </c>
      <c r="B177" s="87">
        <v>70634183.540409997</v>
      </c>
      <c r="C177" s="88">
        <v>52437119.081969999</v>
      </c>
      <c r="D177" s="73">
        <f t="shared" si="5"/>
        <v>34.702639612970046</v>
      </c>
      <c r="E177" s="88">
        <v>228252697.83246899</v>
      </c>
      <c r="F177" s="88">
        <v>232052460.12982801</v>
      </c>
      <c r="G177" s="73">
        <f>IFERROR(((E177/F177)-1)*100,IF(E177+F177&lt;&gt;0,100,0))</f>
        <v>-1.6374583123286657</v>
      </c>
    </row>
    <row r="178" spans="1:7" x14ac:dyDescent="0.2">
      <c r="A178" s="66" t="s">
        <v>92</v>
      </c>
      <c r="B178" s="87">
        <v>197600</v>
      </c>
      <c r="C178" s="88">
        <v>239296</v>
      </c>
      <c r="D178" s="73">
        <f t="shared" si="5"/>
        <v>-17.424445038780423</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2480</v>
      </c>
      <c r="C181" s="88">
        <v>644</v>
      </c>
      <c r="D181" s="73">
        <f t="shared" ref="D181:D184" si="6">IFERROR(((B181/C181)-1)*100,IF(B181+C181&lt;&gt;0,100,0))</f>
        <v>285.09316770186336</v>
      </c>
      <c r="E181" s="88">
        <v>6456</v>
      </c>
      <c r="F181" s="88">
        <v>4554</v>
      </c>
      <c r="G181" s="73">
        <f t="shared" ref="G181" si="7">IFERROR(((E181/F181)-1)*100,IF(E181+F181&lt;&gt;0,100,0))</f>
        <v>41.765480895915672</v>
      </c>
    </row>
    <row r="182" spans="1:7" x14ac:dyDescent="0.2">
      <c r="A182" s="66" t="s">
        <v>32</v>
      </c>
      <c r="B182" s="87">
        <v>28030</v>
      </c>
      <c r="C182" s="88">
        <v>4796</v>
      </c>
      <c r="D182" s="73">
        <f t="shared" si="6"/>
        <v>484.44537114261885</v>
      </c>
      <c r="E182" s="88">
        <v>72404</v>
      </c>
      <c r="F182" s="88">
        <v>44176</v>
      </c>
      <c r="G182" s="73">
        <f t="shared" ref="G182" si="8">IFERROR(((E182/F182)-1)*100,IF(E182+F182&lt;&gt;0,100,0))</f>
        <v>63.898949655921776</v>
      </c>
    </row>
    <row r="183" spans="1:7" x14ac:dyDescent="0.2">
      <c r="A183" s="66" t="s">
        <v>91</v>
      </c>
      <c r="B183" s="87">
        <v>1158828.4054399999</v>
      </c>
      <c r="C183" s="88">
        <v>37159.429799999998</v>
      </c>
      <c r="D183" s="73">
        <f t="shared" si="6"/>
        <v>3018.5311821980649</v>
      </c>
      <c r="E183" s="88">
        <v>2039604.3528199999</v>
      </c>
      <c r="F183" s="88">
        <v>588982.56909999996</v>
      </c>
      <c r="G183" s="73">
        <f t="shared" ref="G183" si="9">IFERROR(((E183/F183)-1)*100,IF(E183+F183&lt;&gt;0,100,0))</f>
        <v>246.29282084470435</v>
      </c>
    </row>
    <row r="184" spans="1:7" x14ac:dyDescent="0.2">
      <c r="A184" s="66" t="s">
        <v>92</v>
      </c>
      <c r="B184" s="87">
        <v>109960</v>
      </c>
      <c r="C184" s="88">
        <v>83748</v>
      </c>
      <c r="D184" s="73">
        <f t="shared" si="6"/>
        <v>31.298657878397094</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2025-02-03T10:27:18Z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