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1DA1BE9-1335-4EC1-8A1C-C37B92E772A9}"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<sst xmlns="http://schemas.openxmlformats.org/spreadsheetml/2006/main" count="265" uniqueCount="100">
  <si>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</si>
  <si>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</si>
  <si>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</si>
  <si>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</si>
  <si>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</si>
  <si>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</si>
  <si>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</si>
  <si>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</si>
  <si>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</si>
  <si>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</si>
  <si>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</si>
  <si>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</si>
  <si>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</si>
  <si>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</si>
  <si>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</si>
  <si>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</si>
  <si>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</si>
  <si>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</si>
  <si>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</si>
  <si>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</si>
  <si>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</si>
  <si>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</si>
  <si>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</si>
  <si>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</si>
  <si>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</si>
  <si>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</si>
  <si>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</si>
  <si>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</si>
  <si>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</si>
  <si>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</si>
  <si>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</si>
  <si>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</si>
  <si>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</si>
  <si>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</si>
  <si>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</si>
  <si>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</si>
  <si>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</si>
  <si>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</si>
  <si>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</si>
  <si>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</si>
  <si>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</si>
  <si>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</si>
  <si>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</si>
  <si>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</si>
  <si>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</si>
  <si>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</si>
  <si>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</si>
  <si>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</si>
  <si>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</si>
  <si>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</si>
  <si>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</si>
  <si>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</si>
  <si>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</si>
  <si>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</si>
  <si>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</si>
  <si>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</si>
  <si>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</si>
  <si>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</si>
  <si>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</si>
  <si>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</si>
  <si>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</si>
  <si>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</si>
  <si>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</si>
  <si>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</si>
  <si>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</si>
  <si>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</si>
  <si>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</si>
  <si>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</si>
  <si>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</si>
  <si>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</si>
  <si>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</si>
  <si>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</si>
  <si>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</si>
  <si>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</si>
  <si>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</si>
  <si>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</si>
  <si>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</si>
  <si>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</si>
  <si>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</si>
  <si>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</si>
  <si>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</si>
  <si>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</si>
  <si>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</si>
  <si>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</si>
  <si>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</si>
  <si>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</si>
  <si>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</si>
  <si>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</si>
  <si>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</si>
  <si>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</si>
  <si>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</si>
  <si>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</si>
  <si>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</si>
  <si>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</si>
  <si>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</si>
  <si>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</si>
  <si>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</si>
  <si>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21 February 2025</t>
  </si>
  <si>
    <t>21.02.2025</t>
  </si>
  <si>
    <t>23.02.2024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</si>
</sst>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1574786</v>
      </c>
      <c r="C11" s="54">
        <v>1458405</v>
      </c>
      <c r="D11" s="73">
        <f>IFERROR(((B11/C11)-1)*100,IF(B11+C11&lt;&gt;0,100,0))</f>
        <v>7.9800192676245718</v>
      </c>
      <c r="E11" s="54">
        <v>11698869</v>
      </c>
      <c r="F11" s="54">
        <v>11898834</v>
      </c>
      <c r="G11" s="73">
        <f>IFERROR(((E11/F11)-1)*100,IF(E11+F11&lt;&gt;0,100,0))</f>
        <v>-1.6805428162120717</v>
      </c>
    </row>
    <row r="12" spans="1:7" s="15" customFormat="1" ht="12" x14ac:dyDescent="0.2">
      <c r="A12" s="51" t="s">
        <v>9</v>
      </c>
      <c r="B12" s="54">
        <v>1504974.8389999999</v>
      </c>
      <c r="C12" s="54">
        <v>1217741.067</v>
      </c>
      <c r="D12" s="73">
        <f>IFERROR(((B12/C12)-1)*100,IF(B12+C12&lt;&gt;0,100,0))</f>
        <v>23.587425913755421</v>
      </c>
      <c r="E12" s="54">
        <v>10430115.858999999</v>
      </c>
      <c r="F12" s="54">
        <v>9410945.8880000003</v>
      </c>
      <c r="G12" s="73">
        <f>IFERROR(((E12/F12)-1)*100,IF(E12+F12&lt;&gt;0,100,0))</f>
        <v>10.829623112588017</v>
      </c>
    </row>
    <row r="13" spans="1:7" s="15" customFormat="1" ht="12" x14ac:dyDescent="0.2">
      <c r="A13" s="51" t="s">
        <v>10</v>
      </c>
      <c r="B13" s="54">
        <v>128093073.801442</v>
      </c>
      <c r="C13" s="54">
        <v>74586884.026957095</v>
      </c>
      <c r="D13" s="73">
        <f>IFERROR(((B13/C13)-1)*100,IF(B13+C13&lt;&gt;0,100,0))</f>
        <v>71.736727539317457</v>
      </c>
      <c r="E13" s="54">
        <v>824283018.589921</v>
      </c>
      <c r="F13" s="54">
        <v>613337464.658391</v>
      </c>
      <c r="G13" s="73">
        <f>IFERROR(((E13/F13)-1)*100,IF(E13+F13&lt;&gt;0,100,0))</f>
        <v>34.393065169925642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529</v>
      </c>
      <c r="C16" s="54">
        <v>422</v>
      </c>
      <c r="D16" s="73">
        <f>IFERROR(((B16/C16)-1)*100,IF(B16+C16&lt;&gt;0,100,0))</f>
        <v>25.355450236966814</v>
      </c>
      <c r="E16" s="54">
        <v>3347</v>
      </c>
      <c r="F16" s="54">
        <v>3172</v>
      </c>
      <c r="G16" s="73">
        <f>IFERROR(((E16/F16)-1)*100,IF(E16+F16&lt;&gt;0,100,0))</f>
        <v>5.5170239596469051</v>
      </c>
    </row>
    <row r="17" spans="1:7" s="15" customFormat="1" ht="12" x14ac:dyDescent="0.2">
      <c r="A17" s="51" t="s">
        <v>9</v>
      </c>
      <c r="B17" s="54">
        <v>256410.49299999999</v>
      </c>
      <c r="C17" s="54">
        <v>184547.992</v>
      </c>
      <c r="D17" s="73">
        <f>IFERROR(((B17/C17)-1)*100,IF(B17+C17&lt;&gt;0,100,0))</f>
        <v>38.939736066052674</v>
      </c>
      <c r="E17" s="54">
        <v>1323606.149</v>
      </c>
      <c r="F17" s="54">
        <v>1471265.2150000001</v>
      </c>
      <c r="G17" s="73">
        <f>IFERROR(((E17/F17)-1)*100,IF(E17+F17&lt;&gt;0,100,0))</f>
        <v>-10.03619636314178</v>
      </c>
    </row>
    <row r="18" spans="1:7" s="15" customFormat="1" ht="12" x14ac:dyDescent="0.2">
      <c r="A18" s="51" t="s">
        <v>10</v>
      </c>
      <c r="B18" s="54">
        <v>19862032.586407401</v>
      </c>
      <c r="C18" s="54">
        <v>7236518.2450371096</v>
      </c>
      <c r="D18" s="73">
        <f>IFERROR(((B18/C18)-1)*100,IF(B18+C18&lt;&gt;0,100,0))</f>
        <v>174.46946050373077</v>
      </c>
      <c r="E18" s="54">
        <v>109829785.35378601</v>
      </c>
      <c r="F18" s="54">
        <v>69067958.885681793</v>
      </c>
      <c r="G18" s="73">
        <f>IFERROR(((E18/F18)-1)*100,IF(E18+F18&lt;&gt;0,100,0))</f>
        <v>59.016984323471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20262303.45434</v>
      </c>
      <c r="C24" s="53">
        <v>9987439.9099100009</v>
      </c>
      <c r="D24" s="52">
        <f>B24-C24</f>
        <v>10274863.544429999</v>
      </c>
      <c r="E24" s="54">
        <v>99797262.172130004</v>
      </c>
      <c r="F24" s="54">
        <v>89901542.524059996</v>
      </c>
      <c r="G24" s="52">
        <f>E24-F24</f>
        <v>9895719.6480700076</v>
      </c>
    </row>
    <row r="25" spans="1:7" s="15" customFormat="1" ht="12" x14ac:dyDescent="0.2">
      <c r="A25" s="55" t="s">
        <v>15</v>
      </c>
      <c r="B25" s="53">
        <v>23444897.98398</v>
      </c>
      <c r="C25" s="53">
        <v>12172146.347929999</v>
      </c>
      <c r="D25" s="52">
        <f>B25-C25</f>
        <v>11272751.636050001</v>
      </c>
      <c r="E25" s="54">
        <v>138586173.92300001</v>
      </c>
      <c r="F25" s="54">
        <v>108064727.36672001</v>
      </c>
      <c r="G25" s="52">
        <f>E25-F25</f>
        <v>30521446.556280002</v>
      </c>
    </row>
    <row r="26" spans="1:7" s="25" customFormat="1" ht="12" x14ac:dyDescent="0.2">
      <c r="A26" s="56" t="s">
        <v>16</v>
      </c>
      <c r="B26" s="57">
        <f>B24-B25</f>
        <v>-3182594.5296400003</v>
      </c>
      <c r="C26" s="57">
        <f>C24-C25</f>
        <v>-2184706.4380199984</v>
      </c>
      <c r="D26" s="57"/>
      <c r="E26" s="57">
        <f>E24-E25</f>
        <v>-38788911.750870004</v>
      </c>
      <c r="F26" s="57">
        <f>F24-F25</f>
        <v>-18163184.84266001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88913.81356327</v>
      </c>
      <c r="C33" s="104">
        <v>74213.391413370002</v>
      </c>
      <c r="D33" s="73">
        <f t="shared" ref="D33:D42" si="0">IFERROR(((B33/C33)-1)*100,IF(B33+C33&lt;&gt;0,100,0))</f>
        <v>19.808314739341814</v>
      </c>
      <c r="E33" s="51"/>
      <c r="F33" s="104">
        <v>89253.73</v>
      </c>
      <c r="G33" s="104">
        <v>88033</v>
      </c>
    </row>
    <row r="34" spans="1:7" s="15" customFormat="1" ht="12" x14ac:dyDescent="0.2">
      <c r="A34" s="51" t="s">
        <v>23</v>
      </c>
      <c r="B34" s="104">
        <v>88560.003551739996</v>
      </c>
      <c r="C34" s="104">
        <v>76723.892952120004</v>
      </c>
      <c r="D34" s="73">
        <f t="shared" si="0"/>
        <v>15.42689003933415</v>
      </c>
      <c r="E34" s="51"/>
      <c r="F34" s="104">
        <v>89734.95</v>
      </c>
      <c r="G34" s="104">
        <v>88361.74</v>
      </c>
    </row>
    <row r="35" spans="1:7" s="15" customFormat="1" ht="12" x14ac:dyDescent="0.2">
      <c r="A35" s="51" t="s">
        <v>24</v>
      </c>
      <c r="B35" s="104">
        <v>89104.142792640007</v>
      </c>
      <c r="C35" s="104">
        <v>72296.436972159994</v>
      </c>
      <c r="D35" s="73">
        <f t="shared" si="0"/>
        <v>23.248318346521479</v>
      </c>
      <c r="E35" s="51"/>
      <c r="F35" s="104">
        <v>89762.44</v>
      </c>
      <c r="G35" s="104">
        <v>88163.23</v>
      </c>
    </row>
    <row r="36" spans="1:7" s="15" customFormat="1" ht="12" x14ac:dyDescent="0.2">
      <c r="A36" s="51" t="s">
        <v>25</v>
      </c>
      <c r="B36" s="104">
        <v>81391.763657400006</v>
      </c>
      <c r="C36" s="104">
        <v>67768.629352119999</v>
      </c>
      <c r="D36" s="73">
        <f t="shared" si="0"/>
        <v>20.102419711774555</v>
      </c>
      <c r="E36" s="51"/>
      <c r="F36" s="104">
        <v>81667.92</v>
      </c>
      <c r="G36" s="104">
        <v>80328.78</v>
      </c>
    </row>
    <row r="37" spans="1:7" s="15" customFormat="1" ht="12" x14ac:dyDescent="0.2">
      <c r="A37" s="51" t="s">
        <v>79</v>
      </c>
      <c r="B37" s="104">
        <v>61666.218274569997</v>
      </c>
      <c r="C37" s="104">
        <v>50952.22280068</v>
      </c>
      <c r="D37" s="73">
        <f t="shared" si="0"/>
        <v>21.027533020104094</v>
      </c>
      <c r="E37" s="51"/>
      <c r="F37" s="104">
        <v>64702.400000000001</v>
      </c>
      <c r="G37" s="104">
        <v>60856.43</v>
      </c>
    </row>
    <row r="38" spans="1:7" s="15" customFormat="1" ht="12" x14ac:dyDescent="0.2">
      <c r="A38" s="51" t="s">
        <v>26</v>
      </c>
      <c r="B38" s="104">
        <v>128291.97896509001</v>
      </c>
      <c r="C38" s="104">
        <v>104523.36264357</v>
      </c>
      <c r="D38" s="73">
        <f t="shared" si="0"/>
        <v>22.740003498138694</v>
      </c>
      <c r="E38" s="51"/>
      <c r="F38" s="104">
        <v>128971.21</v>
      </c>
      <c r="G38" s="104">
        <v>125822.82</v>
      </c>
    </row>
    <row r="39" spans="1:7" s="15" customFormat="1" ht="12" x14ac:dyDescent="0.2">
      <c r="A39" s="51" t="s">
        <v>27</v>
      </c>
      <c r="B39" s="104">
        <v>20474.58357594</v>
      </c>
      <c r="C39" s="104">
        <v>17499.69510615</v>
      </c>
      <c r="D39" s="73">
        <f t="shared" si="0"/>
        <v>16.999658861167923</v>
      </c>
      <c r="E39" s="51"/>
      <c r="F39" s="104">
        <v>20706.79</v>
      </c>
      <c r="G39" s="104">
        <v>20068.259999999998</v>
      </c>
    </row>
    <row r="40" spans="1:7" s="15" customFormat="1" ht="12" x14ac:dyDescent="0.2">
      <c r="A40" s="51" t="s">
        <v>28</v>
      </c>
      <c r="B40" s="104">
        <v>126122.62102689</v>
      </c>
      <c r="C40" s="104">
        <v>104606.83509641</v>
      </c>
      <c r="D40" s="73">
        <f t="shared" si="0"/>
        <v>20.56824098602177</v>
      </c>
      <c r="E40" s="51"/>
      <c r="F40" s="104">
        <v>126527.95</v>
      </c>
      <c r="G40" s="104">
        <v>123566.13</v>
      </c>
    </row>
    <row r="41" spans="1:7" s="15" customFormat="1" ht="12" x14ac:dyDescent="0.2">
      <c r="A41" s="51" t="s">
        <v>29</v>
      </c>
      <c r="B41" s="59"/>
      <c r="C41" s="59"/>
      <c r="D41" s="73">
        <f t="shared" si="0"/>
        <v>0</v>
      </c>
      <c r="E41" s="51"/>
      <c r="F41" s="59"/>
      <c r="G41" s="59"/>
    </row>
    <row r="42" spans="1:7" s="15" customFormat="1" ht="12" x14ac:dyDescent="0.2">
      <c r="A42" s="51" t="s">
        <v>78</v>
      </c>
      <c r="B42" s="104">
        <v>533.74301824999998</v>
      </c>
      <c r="C42" s="104">
        <v>648.31102579000003</v>
      </c>
      <c r="D42" s="73">
        <f t="shared" si="0"/>
        <v>-17.671766016996713</v>
      </c>
      <c r="E42" s="51"/>
      <c r="F42" s="104">
        <v>540.41</v>
      </c>
      <c r="G42" s="104">
        <v>531.80999999999995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20516.170093616001</v>
      </c>
      <c r="D48" s="59"/>
      <c r="E48" s="105">
        <v>18503.540779674699</v>
      </c>
      <c r="F48" s="59"/>
      <c r="G48" s="73">
        <f>IFERROR(((C48/E48)-1)*100,IF(C48+E48&lt;&gt;0,100,0))</f>
        <v>10.876995586445194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3142</v>
      </c>
      <c r="D54" s="62"/>
      <c r="E54" s="106">
        <v>579488</v>
      </c>
      <c r="F54" s="106">
        <v>71715745.010000005</v>
      </c>
      <c r="G54" s="106">
        <v>10831569.236129999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5995</v>
      </c>
      <c r="C68" s="53">
        <v>5647</v>
      </c>
      <c r="D68" s="73">
        <f>IFERROR(((B68/C68)-1)*100,IF(B68+C68&lt;&gt;0,100,0))</f>
        <v>6.1625641933770181</v>
      </c>
      <c r="E68" s="53">
        <v>41739</v>
      </c>
      <c r="F68" s="53">
        <v>40658</v>
      </c>
      <c r="G68" s="73">
        <f>IFERROR(((E68/F68)-1)*100,IF(E68+F68&lt;&gt;0,100,0))</f>
        <v>2.6587633430075197</v>
      </c>
    </row>
    <row r="69" spans="1:7" s="15" customFormat="1" ht="12" x14ac:dyDescent="0.2">
      <c r="A69" s="66" t="s">
        <v>54</v>
      </c>
      <c r="B69" s="54">
        <v>258009130.48500001</v>
      </c>
      <c r="C69" s="53">
        <v>240942035.32499999</v>
      </c>
      <c r="D69" s="73">
        <f>IFERROR(((B69/C69)-1)*100,IF(B69+C69&lt;&gt;0,100,0))</f>
        <v>7.0834859251432292</v>
      </c>
      <c r="E69" s="53">
        <v>1923473390.0120001</v>
      </c>
      <c r="F69" s="53">
        <v>1643561849.2909999</v>
      </c>
      <c r="G69" s="73">
        <f>IFERROR(((E69/F69)-1)*100,IF(E69+F69&lt;&gt;0,100,0))</f>
        <v>17.030788396661102</v>
      </c>
    </row>
    <row r="70" spans="1:7" s="15" customFormat="1" ht="12" x14ac:dyDescent="0.2">
      <c r="A70" s="66" t="s">
        <v>55</v>
      </c>
      <c r="B70" s="54">
        <v>241702596.61645001</v>
      </c>
      <c r="C70" s="53">
        <v>215352185.67952999</v>
      </c>
      <c r="D70" s="73">
        <f>IFERROR(((B70/C70)-1)*100,IF(B70+C70&lt;&gt;0,100,0))</f>
        <v>12.235961689347619</v>
      </c>
      <c r="E70" s="53">
        <v>1788798166.38169</v>
      </c>
      <c r="F70" s="53">
        <v>1483528314.10288</v>
      </c>
      <c r="G70" s="73">
        <f>IFERROR(((E70/F70)-1)*100,IF(E70+F70&lt;&gt;0,100,0))</f>
        <v>20.577285204253947</v>
      </c>
    </row>
    <row r="71" spans="1:7" s="15" customFormat="1" ht="12" x14ac:dyDescent="0.2">
      <c r="A71" s="66" t="s">
        <v>93</v>
      </c>
      <c r="B71" s="73">
        <f>IFERROR(B69/B68/1000,)</f>
        <v>43.037386236030024</v>
      </c>
      <c r="C71" s="73">
        <f>IFERROR(C69/C68/1000,)</f>
        <v>42.667263206127146</v>
      </c>
      <c r="D71" s="73">
        <f>IFERROR(((B71/C71)-1)*100,IF(B71+C71&lt;&gt;0,100,0))</f>
        <v>0.86746372298311947</v>
      </c>
      <c r="E71" s="73">
        <f>IFERROR(E69/E68/1000,)</f>
        <v>46.083360646206188</v>
      </c>
      <c r="F71" s="73">
        <f>IFERROR(F69/F68/1000,)</f>
        <v>40.424070276230992</v>
      </c>
      <c r="G71" s="73">
        <f>IFERROR(((E71/F71)-1)*100,IF(E71+F71&lt;&gt;0,100,0))</f>
        <v>13.999803412430767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2350</v>
      </c>
      <c r="C74" s="53">
        <v>2706</v>
      </c>
      <c r="D74" s="73">
        <f>IFERROR(((B74/C74)-1)*100,IF(B74+C74&lt;&gt;0,100,0))</f>
        <v>-13.155949741315599</v>
      </c>
      <c r="E74" s="53">
        <v>18084</v>
      </c>
      <c r="F74" s="53">
        <v>20082</v>
      </c>
      <c r="G74" s="73">
        <f>IFERROR(((E74/F74)-1)*100,IF(E74+F74&lt;&gt;0,100,0))</f>
        <v>-9.9492082461906222</v>
      </c>
    </row>
    <row r="75" spans="1:7" s="15" customFormat="1" ht="12" x14ac:dyDescent="0.2">
      <c r="A75" s="66" t="s">
        <v>54</v>
      </c>
      <c r="B75" s="54">
        <v>699699047.08800006</v>
      </c>
      <c r="C75" s="53">
        <v>666357631.19200003</v>
      </c>
      <c r="D75" s="73">
        <f>IFERROR(((B75/C75)-1)*100,IF(B75+C75&lt;&gt;0,100,0))</f>
        <v>5.00353178763151</v>
      </c>
      <c r="E75" s="53">
        <v>5450156733.1569996</v>
      </c>
      <c r="F75" s="53">
        <v>4942593504.6230001</v>
      </c>
      <c r="G75" s="73">
        <f>IFERROR(((E75/F75)-1)*100,IF(E75+F75&lt;&gt;0,100,0))</f>
        <v>10.269167959275949</v>
      </c>
    </row>
    <row r="76" spans="1:7" s="15" customFormat="1" ht="12" x14ac:dyDescent="0.2">
      <c r="A76" s="66" t="s">
        <v>55</v>
      </c>
      <c r="B76" s="54">
        <v>657574687.23763001</v>
      </c>
      <c r="C76" s="53">
        <v>581900545.63486004</v>
      </c>
      <c r="D76" s="73">
        <f>IFERROR(((B76/C76)-1)*100,IF(B76+C76&lt;&gt;0,100,0))</f>
        <v>13.004652112881022</v>
      </c>
      <c r="E76" s="53">
        <v>5155223400.9554005</v>
      </c>
      <c r="F76" s="53">
        <v>4393773396.3937397</v>
      </c>
      <c r="G76" s="73">
        <f>IFERROR(((E76/F76)-1)*100,IF(E76+F76&lt;&gt;0,100,0))</f>
        <v>17.330206541526081</v>
      </c>
    </row>
    <row r="77" spans="1:7" s="15" customFormat="1" ht="12" x14ac:dyDescent="0.2">
      <c r="A77" s="66" t="s">
        <v>93</v>
      </c>
      <c r="B77" s="73">
        <f>IFERROR(B75/B74/1000,)</f>
        <v>297.74427535659578</v>
      </c>
      <c r="C77" s="73">
        <f>IFERROR(C75/C74/1000,)</f>
        <v>246.25189622764228</v>
      </c>
      <c r="D77" s="73">
        <f>IFERROR(((B77/C77)-1)*100,IF(B77+C77&lt;&gt;0,100,0))</f>
        <v>20.910449794608876</v>
      </c>
      <c r="E77" s="73">
        <f>IFERROR(E75/E74/1000,)</f>
        <v>301.38004496554964</v>
      </c>
      <c r="F77" s="73">
        <f>IFERROR(F75/F74/1000,)</f>
        <v>246.12058084966637</v>
      </c>
      <c r="G77" s="73">
        <f>IFERROR(((E77/F77)-1)*100,IF(E77+F77&lt;&gt;0,100,0))</f>
        <v>22.452191492931874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650</v>
      </c>
      <c r="C80" s="53">
        <v>883</v>
      </c>
      <c r="D80" s="73">
        <f>IFERROR(((B80/C80)-1)*100,IF(B80+C80&lt;&gt;0,100,0))</f>
        <v>-26.387315968289926</v>
      </c>
      <c r="E80" s="53">
        <v>2601</v>
      </c>
      <c r="F80" s="53">
        <v>2194</v>
      </c>
      <c r="G80" s="73">
        <f>IFERROR(((E80/F80)-1)*100,IF(E80+F80&lt;&gt;0,100,0))</f>
        <v>18.550592525068367</v>
      </c>
    </row>
    <row r="81" spans="1:7" s="15" customFormat="1" ht="12" x14ac:dyDescent="0.2">
      <c r="A81" s="66" t="s">
        <v>54</v>
      </c>
      <c r="B81" s="54">
        <v>25763192.925999999</v>
      </c>
      <c r="C81" s="53">
        <v>14635495.404999999</v>
      </c>
      <c r="D81" s="73">
        <f>IFERROR(((B81/C81)-1)*100,IF(B81+C81&lt;&gt;0,100,0))</f>
        <v>76.032257283196486</v>
      </c>
      <c r="E81" s="53">
        <v>175534465.27200001</v>
      </c>
      <c r="F81" s="53">
        <v>163218664.33700001</v>
      </c>
      <c r="G81" s="73">
        <f>IFERROR(((E81/F81)-1)*100,IF(E81+F81&lt;&gt;0,100,0))</f>
        <v>7.5455837021012329</v>
      </c>
    </row>
    <row r="82" spans="1:7" s="15" customFormat="1" ht="12" x14ac:dyDescent="0.2">
      <c r="A82" s="66" t="s">
        <v>55</v>
      </c>
      <c r="B82" s="54">
        <v>6225503.6149995103</v>
      </c>
      <c r="C82" s="53">
        <v>4220177.3468001699</v>
      </c>
      <c r="D82" s="73">
        <f>IFERROR(((B82/C82)-1)*100,IF(B82+C82&lt;&gt;0,100,0))</f>
        <v>47.517582874089939</v>
      </c>
      <c r="E82" s="53">
        <v>36708168.075985402</v>
      </c>
      <c r="F82" s="53">
        <v>52311565.544577204</v>
      </c>
      <c r="G82" s="73">
        <f>IFERROR(((E82/F82)-1)*100,IF(E82+F82&lt;&gt;0,100,0))</f>
        <v>-29.827815906781453</v>
      </c>
    </row>
    <row r="83" spans="1:7" x14ac:dyDescent="0.2">
      <c r="A83" s="66" t="s">
        <v>93</v>
      </c>
      <c r="B83" s="73">
        <f>IFERROR(B81/B80/1000,)</f>
        <v>39.635681424615377</v>
      </c>
      <c r="C83" s="73">
        <f>IFERROR(C81/C80/1000,)</f>
        <v>16.574739983012456</v>
      </c>
      <c r="D83" s="73">
        <f>IFERROR(((B83/C83)-1)*100,IF(B83+C83&lt;&gt;0,100,0))</f>
        <v>139.13305104778843</v>
      </c>
      <c r="E83" s="73">
        <f>IFERROR(E81/E80/1000,)</f>
        <v>67.487299220299889</v>
      </c>
      <c r="F83" s="73">
        <f>IFERROR(F81/F80/1000,)</f>
        <v>74.393192496353706</v>
      </c>
      <c r="G83" s="73">
        <f>IFERROR(((E83/F83)-1)*100,IF(E83+F83&lt;&gt;0,100,0))</f>
        <v>-9.282963997535532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8995</v>
      </c>
      <c r="C86" s="51">
        <f>C68+C74+C80</f>
        <v>9236</v>
      </c>
      <c r="D86" s="73">
        <f>IFERROR(((B86/C86)-1)*100,IF(B86+C86&lt;&gt;0,100,0))</f>
        <v>-2.6093546990038963</v>
      </c>
      <c r="E86" s="51">
        <f>E68+E74+E80</f>
        <v>62424</v>
      </c>
      <c r="F86" s="51">
        <f>F68+F74+F80</f>
        <v>62934</v>
      </c>
      <c r="G86" s="73">
        <f>IFERROR(((E86/F86)-1)*100,IF(E86+F86&lt;&gt;0,100,0))</f>
        <v>-0.81037277147487652</v>
      </c>
    </row>
    <row r="87" spans="1:7" s="15" customFormat="1" ht="12" x14ac:dyDescent="0.2">
      <c r="A87" s="66" t="s">
        <v>54</v>
      </c>
      <c r="B87" s="51">
        <f t="shared" ref="B87:C87" si="1">B69+B75+B81</f>
        <v>983471370.49900007</v>
      </c>
      <c r="C87" s="51">
        <f t="shared" si="1"/>
        <v>921935161.92199993</v>
      </c>
      <c r="D87" s="73">
        <f>IFERROR(((B87/C87)-1)*100,IF(B87+C87&lt;&gt;0,100,0))</f>
        <v>6.6746785585998003</v>
      </c>
      <c r="E87" s="51">
        <f t="shared" ref="E87:F87" si="2">E69+E75+E81</f>
        <v>7549164588.441</v>
      </c>
      <c r="F87" s="51">
        <f t="shared" si="2"/>
        <v>6749374018.2509995</v>
      </c>
      <c r="G87" s="73">
        <f>IFERROR(((E87/F87)-1)*100,IF(E87+F87&lt;&gt;0,100,0))</f>
        <v>11.849848119652062</v>
      </c>
    </row>
    <row r="88" spans="1:7" s="15" customFormat="1" ht="12" x14ac:dyDescent="0.2">
      <c r="A88" s="66" t="s">
        <v>55</v>
      </c>
      <c r="B88" s="51">
        <f t="shared" ref="B88:C88" si="3">B70+B76+B82</f>
        <v>905502787.46907949</v>
      </c>
      <c r="C88" s="51">
        <f t="shared" si="3"/>
        <v>801472908.66119027</v>
      </c>
      <c r="D88" s="73">
        <f>IFERROR(((B88/C88)-1)*100,IF(B88+C88&lt;&gt;0,100,0))</f>
        <v>12.979837207681122</v>
      </c>
      <c r="E88" s="51">
        <f t="shared" ref="E88:F88" si="4">E70+E76+E82</f>
        <v>6980729735.4130754</v>
      </c>
      <c r="F88" s="51">
        <f t="shared" si="4"/>
        <v>5929613276.0411978</v>
      </c>
      <c r="G88" s="73">
        <f>IFERROR(((E88/F88)-1)*100,IF(E88+F88&lt;&gt;0,100,0))</f>
        <v>17.726560071277309</v>
      </c>
    </row>
    <row r="89" spans="1:7" x14ac:dyDescent="0.2">
      <c r="A89" s="66" t="s">
        <v>94</v>
      </c>
      <c r="B89" s="73">
        <f>IFERROR((B75/B87)*100,IF(B75+B87&lt;&gt;0,100,0))</f>
        <v>71.145848072118483</v>
      </c>
      <c r="C89" s="73">
        <f>IFERROR((C75/C87)*100,IF(C75+C87&lt;&gt;0,100,0))</f>
        <v>72.278144788708801</v>
      </c>
      <c r="D89" s="73">
        <f>IFERROR(((B89/C89)-1)*100,IF(B89+C89&lt;&gt;0,100,0))</f>
        <v>-1.5665824294471942</v>
      </c>
      <c r="E89" s="73">
        <f>IFERROR((E75/E87)*100,IF(E75+E87&lt;&gt;0,100,0))</f>
        <v>72.195494869751244</v>
      </c>
      <c r="F89" s="73">
        <f>IFERROR((F75/F87)*100,IF(F75+F87&lt;&gt;0,100,0))</f>
        <v>73.230398719314124</v>
      </c>
      <c r="G89" s="73">
        <f>IFERROR(((E89/F89)-1)*100,IF(E89+F89&lt;&gt;0,100,0))</f>
        <v>-1.4132161884432448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100532590.774</v>
      </c>
      <c r="C97" s="107">
        <v>116106634.839</v>
      </c>
      <c r="D97" s="52">
        <f>B97-C97</f>
        <v>-15574044.064999998</v>
      </c>
      <c r="E97" s="107">
        <v>798541387.26600003</v>
      </c>
      <c r="F97" s="107">
        <v>810054194.65199995</v>
      </c>
      <c r="G97" s="68">
        <f>E97-F97</f>
        <v>-11512807.385999918</v>
      </c>
    </row>
    <row r="98" spans="1:7" s="15" customFormat="1" ht="13.5" x14ac:dyDescent="0.2">
      <c r="A98" s="66" t="s">
        <v>88</v>
      </c>
      <c r="B98" s="53">
        <v>96828744.225999996</v>
      </c>
      <c r="C98" s="107">
        <v>116465408.07099999</v>
      </c>
      <c r="D98" s="52">
        <f>B98-C98</f>
        <v>-19636663.844999999</v>
      </c>
      <c r="E98" s="107">
        <v>781896794.63699996</v>
      </c>
      <c r="F98" s="107">
        <v>797651160.96300006</v>
      </c>
      <c r="G98" s="68">
        <f>E98-F98</f>
        <v>-15754366.326000094</v>
      </c>
    </row>
    <row r="99" spans="1:7" s="15" customFormat="1" ht="12" x14ac:dyDescent="0.2">
      <c r="A99" s="69" t="s">
        <v>16</v>
      </c>
      <c r="B99" s="52">
        <f>B97-B98</f>
        <v>3703846.5480000079</v>
      </c>
      <c r="C99" s="52">
        <f>C97-C98</f>
        <v>-358773.23199999332</v>
      </c>
      <c r="D99" s="70"/>
      <c r="E99" s="52">
        <f>E97-E98</f>
        <v>16644592.629000068</v>
      </c>
      <c r="F99" s="70">
        <f>F97-F98</f>
        <v>12403033.688999891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1104.61276897527</v>
      </c>
      <c r="C111" s="108">
        <v>938.91777076021197</v>
      </c>
      <c r="D111" s="73">
        <f>IFERROR(((B111/C111)-1)*100,IF(B111+C111&lt;&gt;0,100,0))</f>
        <v>17.647445109160099</v>
      </c>
      <c r="E111" s="72"/>
      <c r="F111" s="109">
        <v>1106.8146338026099</v>
      </c>
      <c r="G111" s="109">
        <v>1101.4168207945299</v>
      </c>
    </row>
    <row r="112" spans="1:7" s="15" customFormat="1" ht="12" x14ac:dyDescent="0.2">
      <c r="A112" s="66" t="s">
        <v>50</v>
      </c>
      <c r="B112" s="109">
        <v>1087.7786395288799</v>
      </c>
      <c r="C112" s="108">
        <v>925.27334582667504</v>
      </c>
      <c r="D112" s="73">
        <f>IFERROR(((B112/C112)-1)*100,IF(B112+C112&lt;&gt;0,100,0))</f>
        <v>17.562949849918819</v>
      </c>
      <c r="E112" s="72"/>
      <c r="F112" s="109">
        <v>1089.9407281280201</v>
      </c>
      <c r="G112" s="109">
        <v>1084.78771811715</v>
      </c>
    </row>
    <row r="113" spans="1:7" s="15" customFormat="1" ht="12" x14ac:dyDescent="0.2">
      <c r="A113" s="66" t="s">
        <v>51</v>
      </c>
      <c r="B113" s="109">
        <v>1198.6224379387399</v>
      </c>
      <c r="C113" s="108">
        <v>1010.28503486579</v>
      </c>
      <c r="D113" s="73">
        <f>IFERROR(((B113/C113)-1)*100,IF(B113+C113&lt;&gt;0,100,0))</f>
        <v>18.642006619247752</v>
      </c>
      <c r="E113" s="72"/>
      <c r="F113" s="109">
        <v>1201.0969841487599</v>
      </c>
      <c r="G113" s="109">
        <v>1193.01097119618</v>
      </c>
    </row>
    <row r="114" spans="1:7" s="25" customFormat="1" ht="12" x14ac:dyDescent="0.2">
      <c r="A114" s="69" t="s">
        <v>52</v>
      </c>
      <c r="B114" s="73"/>
      <c r="C114" s="72"/>
      <c r="D114" s="74"/>
      <c r="E114" s="72"/>
      <c r="F114" s="58"/>
      <c r="G114" s="58"/>
    </row>
    <row r="115" spans="1:7" s="15" customFormat="1" ht="12" x14ac:dyDescent="0.2">
      <c r="A115" s="66" t="s">
        <v>56</v>
      </c>
      <c r="B115" s="109">
        <v>786.38370641391805</v>
      </c>
      <c r="C115" s="108">
        <v>714.99709711521598</v>
      </c>
      <c r="D115" s="73">
        <f>IFERROR(((B115/C115)-1)*100,IF(B115+C115&lt;&gt;0,100,0))</f>
        <v>9.9841816962228371</v>
      </c>
      <c r="E115" s="72"/>
      <c r="F115" s="109">
        <v>786.38370641391805</v>
      </c>
      <c r="G115" s="109">
        <v>785.57769239951006</v>
      </c>
    </row>
    <row r="116" spans="1:7" s="15" customFormat="1" ht="12" x14ac:dyDescent="0.2">
      <c r="A116" s="66" t="s">
        <v>57</v>
      </c>
      <c r="B116" s="109">
        <v>1073.9954541336899</v>
      </c>
      <c r="C116" s="108">
        <v>936.11951115574504</v>
      </c>
      <c r="D116" s="73">
        <f>IFERROR(((B116/C116)-1)*100,IF(B116+C116&lt;&gt;0,100,0))</f>
        <v>14.728455216975611</v>
      </c>
      <c r="E116" s="72"/>
      <c r="F116" s="109">
        <v>1075.29601515428</v>
      </c>
      <c r="G116" s="109">
        <v>1072.8292806371601</v>
      </c>
    </row>
    <row r="117" spans="1:7" s="15" customFormat="1" ht="12" x14ac:dyDescent="0.2">
      <c r="A117" s="66" t="s">
        <v>59</v>
      </c>
      <c r="B117" s="109">
        <v>1282.1777415961701</v>
      </c>
      <c r="C117" s="108">
        <v>1082.7691244047401</v>
      </c>
      <c r="D117" s="73">
        <f>IFERROR(((B117/C117)-1)*100,IF(B117+C117&lt;&gt;0,100,0))</f>
        <v>18.416540765424607</v>
      </c>
      <c r="E117" s="72"/>
      <c r="F117" s="109">
        <v>1286.6221077749799</v>
      </c>
      <c r="G117" s="109">
        <v>1279.9981696897401</v>
      </c>
    </row>
    <row r="118" spans="1:7" s="15" customFormat="1" ht="12" x14ac:dyDescent="0.2">
      <c r="A118" s="66" t="s">
        <v>58</v>
      </c>
      <c r="B118" s="109">
        <v>1194.46881539685</v>
      </c>
      <c r="C118" s="108">
        <v>981.03749321968996</v>
      </c>
      <c r="D118" s="73">
        <f>IFERROR(((B118/C118)-1)*100,IF(B118+C118&lt;&gt;0,100,0))</f>
        <v>21.755674339896515</v>
      </c>
      <c r="E118" s="72"/>
      <c r="F118" s="109">
        <v>1196.7063858878601</v>
      </c>
      <c r="G118" s="109">
        <v>1187.3247139017799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132</v>
      </c>
      <c r="C127" s="53">
        <v>116</v>
      </c>
      <c r="D127" s="73">
        <f>IFERROR(((B127/C127)-1)*100,IF(B127+C127&lt;&gt;0,100,0))</f>
        <v>13.793103448275868</v>
      </c>
      <c r="E127" s="53">
        <v>2450</v>
      </c>
      <c r="F127" s="53">
        <v>3212</v>
      </c>
      <c r="G127" s="73">
        <f>IFERROR(((E127/F127)-1)*100,IF(E127+F127&lt;&gt;0,100,0))</f>
        <v>-23.723536737235364</v>
      </c>
    </row>
    <row r="128" spans="1:7" s="15" customFormat="1" ht="12" x14ac:dyDescent="0.2">
      <c r="A128" s="66" t="s">
        <v>74</v>
      </c>
      <c r="B128" s="54">
        <v>5</v>
      </c>
      <c r="C128" s="53">
        <v>5</v>
      </c>
      <c r="D128" s="73">
        <f>IFERROR(((B128/C128)-1)*100,IF(B128+C128&lt;&gt;0,100,0))</f>
        <v>0</v>
      </c>
      <c r="E128" s="53">
        <v>80</v>
      </c>
      <c r="F128" s="53">
        <v>82</v>
      </c>
      <c r="G128" s="73">
        <f>IFERROR(((E128/F128)-1)*100,IF(E128+F128&lt;&gt;0,100,0))</f>
        <v>-2.4390243902439046</v>
      </c>
    </row>
    <row r="129" spans="1:7" s="25" customFormat="1" ht="12" x14ac:dyDescent="0.2">
      <c r="A129" s="69" t="s">
        <v>34</v>
      </c>
      <c r="B129" s="70">
        <f>SUM(B126:B128)</f>
        <v>137</v>
      </c>
      <c r="C129" s="70">
        <f>SUM(C126:C128)</f>
        <v>121</v>
      </c>
      <c r="D129" s="73">
        <f>IFERROR(((B129/C129)-1)*100,IF(B129+C129&lt;&gt;0,100,0))</f>
        <v>13.223140495867769</v>
      </c>
      <c r="E129" s="70">
        <f>SUM(E126:E128)</f>
        <v>2530</v>
      </c>
      <c r="F129" s="70">
        <f>SUM(F126:F128)</f>
        <v>3294</v>
      </c>
      <c r="G129" s="73">
        <f>IFERROR(((E129/F129)-1)*100,IF(E129+F129&lt;&gt;0,100,0))</f>
        <v>-23.193685488767457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332</v>
      </c>
      <c r="F132" s="53">
        <v>371</v>
      </c>
      <c r="G132" s="73">
        <f>IFERROR(((E132/F132)-1)*100,IF(E132+F132&lt;&gt;0,100,0))</f>
        <v>-10.512129380053903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332</v>
      </c>
      <c r="F134" s="70">
        <f>SUM(F132:F133)</f>
        <v>371</v>
      </c>
      <c r="G134" s="73">
        <f>IFERROR(((E134/F134)-1)*100,IF(E134+F134&lt;&gt;0,100,0))</f>
        <v>-10.512129380053903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26686</v>
      </c>
      <c r="C138" s="53">
        <v>47675</v>
      </c>
      <c r="D138" s="73">
        <f>IFERROR(((B138/C138)-1)*100,IF(B138+C138&lt;&gt;0,100,0))</f>
        <v>-44.025170424750911</v>
      </c>
      <c r="E138" s="53">
        <v>3628787</v>
      </c>
      <c r="F138" s="53">
        <v>3141732</v>
      </c>
      <c r="G138" s="73">
        <f>IFERROR(((E138/F138)-1)*100,IF(E138+F138&lt;&gt;0,100,0))</f>
        <v>15.502754531576857</v>
      </c>
    </row>
    <row r="139" spans="1:7" s="15" customFormat="1" ht="12" x14ac:dyDescent="0.2">
      <c r="A139" s="66" t="s">
        <v>74</v>
      </c>
      <c r="B139" s="54">
        <v>21</v>
      </c>
      <c r="C139" s="53">
        <v>11</v>
      </c>
      <c r="D139" s="73">
        <f>IFERROR(((B139/C139)-1)*100,IF(B139+C139&lt;&gt;0,100,0))</f>
        <v>90.909090909090921</v>
      </c>
      <c r="E139" s="53">
        <v>3783</v>
      </c>
      <c r="F139" s="53">
        <v>3233</v>
      </c>
      <c r="G139" s="73">
        <f>IFERROR(((E139/F139)-1)*100,IF(E139+F139&lt;&gt;0,100,0))</f>
        <v>17.012063099288575</v>
      </c>
    </row>
    <row r="140" spans="1:7" s="15" customFormat="1" ht="12" x14ac:dyDescent="0.2">
      <c r="A140" s="69" t="s">
        <v>34</v>
      </c>
      <c r="B140" s="70">
        <f>SUM(B137:B139)</f>
        <v>26707</v>
      </c>
      <c r="C140" s="70">
        <f>SUM(C137:C139)</f>
        <v>47686</v>
      </c>
      <c r="D140" s="73">
        <f>IFERROR(((B140/C140)-1)*100,IF(B140+C140&lt;&gt;0,100,0))</f>
        <v>-43.994044373610706</v>
      </c>
      <c r="E140" s="70">
        <f>SUM(E137:E139)</f>
        <v>3632570</v>
      </c>
      <c r="F140" s="70">
        <f>SUM(F137:F139)</f>
        <v>3144965</v>
      </c>
      <c r="G140" s="73">
        <f>IFERROR(((E140/F140)-1)*100,IF(E140+F140&lt;&gt;0,100,0))</f>
        <v>15.504306089256946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83080</v>
      </c>
      <c r="F143" s="53">
        <v>236240</v>
      </c>
      <c r="G143" s="73">
        <f>IFERROR(((E143/F143)-1)*100,)</f>
        <v>-64.832373857094481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83080</v>
      </c>
      <c r="F145" s="70">
        <f>SUM(F143:F144)</f>
        <v>236240</v>
      </c>
      <c r="G145" s="73">
        <f>IFERROR(((E145/F145)-1)*100,)</f>
        <v>-64.832373857094481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2932363.23801</v>
      </c>
      <c r="C149" s="53">
        <v>4256767.3942600004</v>
      </c>
      <c r="D149" s="73">
        <f>IFERROR(((B149/C149)-1)*100,IF(B149+C149&lt;&gt;0,100,0))</f>
        <v>-31.11290877758276</v>
      </c>
      <c r="E149" s="53">
        <v>334456100.01191998</v>
      </c>
      <c r="F149" s="53">
        <v>274496080.14380997</v>
      </c>
      <c r="G149" s="73">
        <f>IFERROR(((E149/F149)-1)*100,IF(E149+F149&lt;&gt;0,100,0))</f>
        <v>21.843670713511322</v>
      </c>
    </row>
    <row r="150" spans="1:7" x14ac:dyDescent="0.2">
      <c r="A150" s="66" t="s">
        <v>74</v>
      </c>
      <c r="B150" s="54">
        <v>210719.7</v>
      </c>
      <c r="C150" s="53">
        <v>86399.31</v>
      </c>
      <c r="D150" s="73">
        <f>IFERROR(((B150/C150)-1)*100,IF(B150+C150&lt;&gt;0,100,0))</f>
        <v>143.89048940321399</v>
      </c>
      <c r="E150" s="53">
        <v>28142480.449999999</v>
      </c>
      <c r="F150" s="53">
        <v>23033582.289999999</v>
      </c>
      <c r="G150" s="73">
        <f>IFERROR(((E150/F150)-1)*100,IF(E150+F150&lt;&gt;0,100,0))</f>
        <v>22.180215372829881</v>
      </c>
    </row>
    <row r="151" spans="1:7" s="15" customFormat="1" ht="12" x14ac:dyDescent="0.2">
      <c r="A151" s="69" t="s">
        <v>34</v>
      </c>
      <c r="B151" s="70">
        <f>SUM(B148:B150)</f>
        <v>3143082.9380100002</v>
      </c>
      <c r="C151" s="70">
        <f>SUM(C148:C150)</f>
        <v>4343166.70426</v>
      </c>
      <c r="D151" s="73">
        <f>IFERROR(((B151/C151)-1)*100,IF(B151+C151&lt;&gt;0,100,0))</f>
        <v>-27.631538183254545</v>
      </c>
      <c r="E151" s="70">
        <f>SUM(E148:E150)</f>
        <v>362598580.46191996</v>
      </c>
      <c r="F151" s="70">
        <f>SUM(F148:F150)</f>
        <v>297529662.43381</v>
      </c>
      <c r="G151" s="73">
        <f>IFERROR(((E151/F151)-1)*100,IF(E151+F151&lt;&gt;0,100,0))</f>
        <v>21.869724684202051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101012.23959</v>
      </c>
      <c r="F154" s="53">
        <v>96632.012000000002</v>
      </c>
      <c r="G154" s="73">
        <f>IFERROR(((E154/F154)-1)*100,IF(E154+F154&lt;&gt;0,100,0))</f>
        <v>4.532894947897792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101012.23959</v>
      </c>
      <c r="F156" s="70">
        <f>SUM(F154:F155)</f>
        <v>96632.012000000002</v>
      </c>
      <c r="G156" s="73">
        <f>IFERROR(((E156/F156)-1)*100,IF(E156+F156&lt;&gt;0,100,0))</f>
        <v>4.532894947897792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1277902</v>
      </c>
      <c r="C160" s="53">
        <v>1428435</v>
      </c>
      <c r="D160" s="73">
        <f>IFERROR(((B160/C160)-1)*100,IF(B160+C160&lt;&gt;0,100,0))</f>
        <v>-10.538316409217085</v>
      </c>
      <c r="E160" s="65"/>
      <c r="F160" s="65"/>
      <c r="G160" s="52"/>
    </row>
    <row r="161" spans="1:7" s="15" customFormat="1" ht="12" x14ac:dyDescent="0.2">
      <c r="A161" s="66" t="s">
        <v>74</v>
      </c>
      <c r="B161" s="54">
        <v>1633</v>
      </c>
      <c r="C161" s="53">
        <v>1413</v>
      </c>
      <c r="D161" s="73">
        <f>IFERROR(((B161/C161)-1)*100,IF(B161+C161&lt;&gt;0,100,0))</f>
        <v>15.569709837225766</v>
      </c>
      <c r="E161" s="65"/>
      <c r="F161" s="65"/>
      <c r="G161" s="52"/>
    </row>
    <row r="162" spans="1:7" s="25" customFormat="1" ht="12" x14ac:dyDescent="0.2">
      <c r="A162" s="69" t="s">
        <v>34</v>
      </c>
      <c r="B162" s="70">
        <f>SUM(B159:B161)</f>
        <v>1279535</v>
      </c>
      <c r="C162" s="70">
        <f>SUM(C159:C161)</f>
        <v>1429848</v>
      </c>
      <c r="D162" s="73">
        <f>IFERROR(((B162/C162)-1)*100,IF(B162+C162&lt;&gt;0,100,0))</f>
        <v>-10.512516015688378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165610</v>
      </c>
      <c r="C165" s="53">
        <v>123839</v>
      </c>
      <c r="D165" s="73">
        <f>IFERROR(((B165/C165)-1)*100,IF(B165+C165&lt;&gt;0,100,0))</f>
        <v>33.730085029756381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165610</v>
      </c>
      <c r="C167" s="70">
        <f>SUM(C165:C166)</f>
        <v>123839</v>
      </c>
      <c r="D167" s="73">
        <f>IFERROR(((B167/C167)-1)*100,IF(B167+C167&lt;&gt;0,100,0))</f>
        <v>33.730085029756381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53796</v>
      </c>
      <c r="C175" s="88">
        <v>43754</v>
      </c>
      <c r="D175" s="73">
        <f>IFERROR(((B175/C175)-1)*100,IF(B175+C175&lt;&gt;0,100,0))</f>
        <v>22.951044475933635</v>
      </c>
      <c r="E175" s="88">
        <v>245822</v>
      </c>
      <c r="F175" s="88">
        <v>268764</v>
      </c>
      <c r="G175" s="73">
        <f>IFERROR(((E175/F175)-1)*100,IF(E175+F175&lt;&gt;0,100,0))</f>
        <v>-8.5361134675775006</v>
      </c>
    </row>
    <row r="176" spans="1:7" x14ac:dyDescent="0.2">
      <c r="A176" s="66" t="s">
        <v>32</v>
      </c>
      <c r="B176" s="87">
        <v>175718</v>
      </c>
      <c r="C176" s="88">
        <v>195884</v>
      </c>
      <c r="D176" s="73">
        <f t="shared" ref="D176:D178" si="5">IFERROR(((B176/C176)-1)*100,IF(B176+C176&lt;&gt;0,100,0))</f>
        <v>-10.294868391497003</v>
      </c>
      <c r="E176" s="88">
        <v>919802</v>
      </c>
      <c r="F176" s="88">
        <v>1091156</v>
      </c>
      <c r="G176" s="73">
        <f>IFERROR(((E176/F176)-1)*100,IF(E176+F176&lt;&gt;0,100,0))</f>
        <v>-15.703895684943303</v>
      </c>
    </row>
    <row r="177" spans="1:7" x14ac:dyDescent="0.2">
      <c r="A177" s="66" t="s">
        <v>91</v>
      </c>
      <c r="B177" s="87">
        <v>77644078.041030005</v>
      </c>
      <c r="C177" s="88">
        <v>74122147.964179993</v>
      </c>
      <c r="D177" s="73">
        <f t="shared" si="5"/>
        <v>4.7515218778495294</v>
      </c>
      <c r="E177" s="88">
        <v>431634584.611449</v>
      </c>
      <c r="F177" s="88">
        <v>446387471.53228003</v>
      </c>
      <c r="G177" s="73">
        <f>IFERROR(((E177/F177)-1)*100,IF(E177+F177&lt;&gt;0,100,0))</f>
        <v>-3.3049509365014051</v>
      </c>
    </row>
    <row r="178" spans="1:7" x14ac:dyDescent="0.2">
      <c r="A178" s="66" t="s">
        <v>92</v>
      </c>
      <c r="B178" s="87">
        <v>172270</v>
      </c>
      <c r="C178" s="88">
        <v>204502</v>
      </c>
      <c r="D178" s="73">
        <f t="shared" si="5"/>
        <v>-15.761215049241573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1492</v>
      </c>
      <c r="C181" s="88">
        <v>1116</v>
      </c>
      <c r="D181" s="73">
        <f t="shared" ref="D181:D184" si="6">IFERROR(((B181/C181)-1)*100,IF(B181+C181&lt;&gt;0,100,0))</f>
        <v>33.691756272401442</v>
      </c>
      <c r="E181" s="88">
        <v>11264</v>
      </c>
      <c r="F181" s="88">
        <v>8634</v>
      </c>
      <c r="G181" s="73">
        <f t="shared" ref="G181" si="7">IFERROR(((E181/F181)-1)*100,IF(E181+F181&lt;&gt;0,100,0))</f>
        <v>30.460968264998844</v>
      </c>
    </row>
    <row r="182" spans="1:7" x14ac:dyDescent="0.2">
      <c r="A182" s="66" t="s">
        <v>32</v>
      </c>
      <c r="B182" s="87">
        <v>12564</v>
      </c>
      <c r="C182" s="88">
        <v>15828</v>
      </c>
      <c r="D182" s="73">
        <f t="shared" si="6"/>
        <v>-20.621683093252464</v>
      </c>
      <c r="E182" s="88">
        <v>115702</v>
      </c>
      <c r="F182" s="88">
        <v>81868</v>
      </c>
      <c r="G182" s="73">
        <f t="shared" ref="G182" si="8">IFERROR(((E182/F182)-1)*100,IF(E182+F182&lt;&gt;0,100,0))</f>
        <v>41.327502809400499</v>
      </c>
    </row>
    <row r="183" spans="1:7" x14ac:dyDescent="0.2">
      <c r="A183" s="66" t="s">
        <v>91</v>
      </c>
      <c r="B183" s="87">
        <v>392302.07501999999</v>
      </c>
      <c r="C183" s="88">
        <v>259386.84184000001</v>
      </c>
      <c r="D183" s="73">
        <f t="shared" si="6"/>
        <v>51.242087777909461</v>
      </c>
      <c r="E183" s="88">
        <v>3284148.7649599998</v>
      </c>
      <c r="F183" s="88">
        <v>1260479.2741799999</v>
      </c>
      <c r="G183" s="73">
        <f t="shared" ref="G183" si="9">IFERROR(((E183/F183)-1)*100,IF(E183+F183&lt;&gt;0,100,0))</f>
        <v>160.54762122895596</v>
      </c>
    </row>
    <row r="184" spans="1:7" x14ac:dyDescent="0.2">
      <c r="A184" s="66" t="s">
        <v>92</v>
      </c>
      <c r="B184" s="87">
        <v>113672</v>
      </c>
      <c r="C184" s="88">
        <v>50292</v>
      </c>
      <c r="D184" s="73">
        <f t="shared" si="6"/>
        <v>126.02401972480712</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2025-02-24T10:29:05Z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