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8038B757-EB16-42B4-A103-63E31A57283C}" xr6:coauthVersionLast="47" xr6:coauthVersionMax="47" xr10:uidLastSave="{00000000-0000-0000-0000-000000000000}"/>
  <bookViews>
    <workbookView xWindow="780" yWindow="78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<sst xmlns="http://schemas.openxmlformats.org/spreadsheetml/2006/main" count="270" uniqueCount="102">
  <si>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</si>
  <si>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</si>
  <si>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</si>
  <si>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</si>
  <si>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</si>
  <si>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</si>
  <si>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</si>
  <si>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</si>
  <si>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</si>
  <si>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</si>
  <si>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</si>
  <si>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</si>
  <si>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</si>
  <si>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</si>
  <si>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</si>
  <si>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</si>
  <si>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</si>
  <si>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</si>
  <si>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</si>
  <si>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</si>
  <si>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</si>
  <si>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</si>
  <si>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</si>
  <si>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</si>
  <si>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</si>
  <si>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</si>
  <si>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</si>
  <si>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</si>
  <si>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</si>
  <si>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</si>
  <si>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</si>
  <si>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</si>
  <si>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</si>
  <si>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</si>
  <si>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</si>
  <si>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</si>
  <si>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</si>
  <si>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</si>
  <si>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</si>
  <si>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</si>
  <si>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</si>
  <si>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</si>
  <si>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</si>
  <si>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</si>
  <si>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</si>
  <si>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</si>
  <si>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</si>
  <si>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</si>
  <si>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</si>
  <si>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</si>
  <si>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</si>
  <si>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</si>
  <si>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</si>
  <si>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</si>
  <si>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</si>
  <si>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</si>
  <si>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</si>
  <si>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</si>
  <si>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</si>
  <si>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</si>
  <si>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</si>
  <si>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</si>
  <si>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</si>
  <si>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</si>
  <si>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</si>
  <si>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</si>
  <si>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</si>
  <si>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</si>
  <si>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</si>
  <si>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</si>
  <si>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</si>
  <si>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</si>
  <si>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</si>
  <si>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</si>
  <si>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</si>
  <si>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</si>
  <si>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</si>
  <si>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</si>
  <si>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</si>
  <si>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</si>
  <si>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</si>
  <si>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</si>
  <si>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</si>
  <si>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</si>
  <si>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</si>
  <si>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</si>
  <si>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</si>
  <si>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</si>
  <si>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</si>
  <si>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</si>
  <si>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</si>
  <si>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</si>
  <si>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</si>
  <si>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</si>
  <si>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</si>
  <si>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</si>
  <si>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</si>
  <si>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</si>
  <si>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</si>
  <si>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10 June 2022</t>
  </si>
  <si>
    <t>10.06.2022</t>
  </si>
  <si>
    <t>11.06.2021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</si>
</sst>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1456829</v>
      </c>
      <c r="C11" s="67">
        <v>1494403</v>
      </c>
      <c r="D11" s="98">
        <f>IFERROR(((B11/C11)-1)*100,IF(B11+C11&lt;&gt;0,100,0))</f>
        <v>-2.5143150810055914</v>
      </c>
      <c r="E11" s="67">
        <v>37789769</v>
      </c>
      <c r="F11" s="67">
        <v>36378289</v>
      </c>
      <c r="G11" s="98">
        <f>IFERROR(((E11/F11)-1)*100,IF(E11+F11&lt;&gt;0,100,0))</f>
        <v>3.8800065610562484</v>
      </c>
    </row>
    <row r="12" spans="1:7" s="16" customFormat="1" ht="12" x14ac:dyDescent="0.2">
      <c r="A12" s="64" t="s">
        <v>9</v>
      </c>
      <c r="B12" s="67">
        <v>1399467.267</v>
      </c>
      <c r="C12" s="67">
        <v>1765279.571</v>
      </c>
      <c r="D12" s="98">
        <f>IFERROR(((B12/C12)-1)*100,IF(B12+C12&lt;&gt;0,100,0))</f>
        <v>-20.72262716963148</v>
      </c>
      <c r="E12" s="67">
        <v>37300003.053000003</v>
      </c>
      <c r="F12" s="67">
        <v>58081904.965000004</v>
      </c>
      <c r="G12" s="98">
        <f>IFERROR(((E12/F12)-1)*100,IF(E12+F12&lt;&gt;0,100,0))</f>
        <v>-35.780337997734613</v>
      </c>
    </row>
    <row r="13" spans="1:7" s="16" customFormat="1" ht="12" x14ac:dyDescent="0.2">
      <c r="A13" s="64" t="s">
        <v>10</v>
      </c>
      <c r="B13" s="67">
        <v>96494334.207801402</v>
      </c>
      <c r="C13" s="67">
        <v>86413168.337901607</v>
      </c>
      <c r="D13" s="98">
        <f>IFERROR(((B13/C13)-1)*100,IF(B13+C13&lt;&gt;0,100,0))</f>
        <v>11.666237986413574</v>
      </c>
      <c r="E13" s="67">
        <v>2756933552.07341</v>
      </c>
      <c r="F13" s="67">
        <v>2491033360.3605599</v>
      </c>
      <c r="G13" s="98">
        <f>IFERROR(((E13/F13)-1)*100,IF(E13+F13&lt;&gt;0,100,0))</f>
        <v>10.6742926828713</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440</v>
      </c>
      <c r="C16" s="67">
        <v>442</v>
      </c>
      <c r="D16" s="98">
        <f>IFERROR(((B16/C16)-1)*100,IF(B16+C16&lt;&gt;0,100,0))</f>
        <v>-0.45248868778280382</v>
      </c>
      <c r="E16" s="67">
        <v>9000</v>
      </c>
      <c r="F16" s="67">
        <v>7759</v>
      </c>
      <c r="G16" s="98">
        <f>IFERROR(((E16/F16)-1)*100,IF(E16+F16&lt;&gt;0,100,0))</f>
        <v>15.994329166129662</v>
      </c>
    </row>
    <row r="17" spans="1:7" s="16" customFormat="1" ht="12" x14ac:dyDescent="0.2">
      <c r="A17" s="64" t="s">
        <v>9</v>
      </c>
      <c r="B17" s="67">
        <v>136378.962</v>
      </c>
      <c r="C17" s="67">
        <v>193432.74299999999</v>
      </c>
      <c r="D17" s="98">
        <f>IFERROR(((B17/C17)-1)*100,IF(B17+C17&lt;&gt;0,100,0))</f>
        <v>-29.495410195366965</v>
      </c>
      <c r="E17" s="67">
        <v>3970283.949</v>
      </c>
      <c r="F17" s="67">
        <v>5392756.0279999999</v>
      </c>
      <c r="G17" s="98">
        <f>IFERROR(((E17/F17)-1)*100,IF(E17+F17&lt;&gt;0,100,0))</f>
        <v>-26.377460274752117</v>
      </c>
    </row>
    <row r="18" spans="1:7" s="16" customFormat="1" ht="12" x14ac:dyDescent="0.2">
      <c r="A18" s="64" t="s">
        <v>10</v>
      </c>
      <c r="B18" s="67">
        <v>8567579.97684641</v>
      </c>
      <c r="C18" s="67">
        <v>5786636.1075966703</v>
      </c>
      <c r="D18" s="98">
        <f>IFERROR(((B18/C18)-1)*100,IF(B18+C18&lt;&gt;0,100,0))</f>
        <v>48.058039550801013</v>
      </c>
      <c r="E18" s="67">
        <v>255706248.113249</v>
      </c>
      <c r="F18" s="67">
        <v>186306368.967729</v>
      </c>
      <c r="G18" s="98">
        <f>IFERROR(((E18/F18)-1)*100,IF(E18+F18&lt;&gt;0,100,0))</f>
        <v>37.250406161660045</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10970085.98339</v>
      </c>
      <c r="C24" s="66">
        <v>16239993.72693</v>
      </c>
      <c r="D24" s="65">
        <f>B24-C24</f>
        <v>-5269907.7435400002</v>
      </c>
      <c r="E24" s="67">
        <v>453332981.43809998</v>
      </c>
      <c r="F24" s="67">
        <v>473963640.55559999</v>
      </c>
      <c r="G24" s="65">
        <f>E24-F24</f>
        <v>-20630659.117500007</v>
      </c>
    </row>
    <row r="25" spans="1:7" s="16" customFormat="1" ht="12" x14ac:dyDescent="0.2">
      <c r="A25" s="68" t="s">
        <v>15</v>
      </c>
      <c r="B25" s="66">
        <v>18017220.907669999</v>
      </c>
      <c r="C25" s="66">
        <v>20297612.70764</v>
      </c>
      <c r="D25" s="65">
        <f>B25-C25</f>
        <v>-2280391.799970001</v>
      </c>
      <c r="E25" s="67">
        <v>462064640.54775</v>
      </c>
      <c r="F25" s="67">
        <v>493985785.26252002</v>
      </c>
      <c r="G25" s="65">
        <f>E25-F25</f>
        <v>-31921144.714770019</v>
      </c>
    </row>
    <row r="26" spans="1:7" s="28" customFormat="1" ht="12" x14ac:dyDescent="0.2">
      <c r="A26" s="69" t="s">
        <v>16</v>
      </c>
      <c r="B26" s="70">
        <f>B24-B25</f>
        <v>-7047134.924279999</v>
      </c>
      <c r="C26" s="70">
        <f>C24-C25</f>
        <v>-4057618.9807099998</v>
      </c>
      <c r="D26" s="70"/>
      <c r="E26" s="70">
        <f>E24-E25</f>
        <v>-8731659.1096500158</v>
      </c>
      <c r="F26" s="70">
        <f>F24-F25</f>
        <v>-20022144.706920028</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67803.513423819997</v>
      </c>
      <c r="C33" s="132">
        <v>67723.913612589997</v>
      </c>
      <c r="D33" s="98">
        <f t="shared" ref="D33:D42" si="0">IFERROR(((B33/C33)-1)*100,IF(B33+C33&lt;&gt;0,100,0))</f>
        <v>0.11753575212050116</v>
      </c>
      <c r="E33" s="64"/>
      <c r="F33" s="132">
        <v>71460.820000000007</v>
      </c>
      <c r="G33" s="132">
        <v>67703.13</v>
      </c>
    </row>
    <row r="34" spans="1:7" s="16" customFormat="1" ht="12" x14ac:dyDescent="0.2">
      <c r="A34" s="64" t="s">
        <v>23</v>
      </c>
      <c r="B34" s="132">
        <v>75708.860839350004</v>
      </c>
      <c r="C34" s="132">
        <v>75329.315776300005</v>
      </c>
      <c r="D34" s="98">
        <f t="shared" si="0"/>
        <v>0.50384775055849484</v>
      </c>
      <c r="E34" s="64"/>
      <c r="F34" s="132">
        <v>79660.77</v>
      </c>
      <c r="G34" s="132">
        <v>75693.490000000005</v>
      </c>
    </row>
    <row r="35" spans="1:7" s="16" customFormat="1" ht="12" x14ac:dyDescent="0.2">
      <c r="A35" s="64" t="s">
        <v>24</v>
      </c>
      <c r="B35" s="132">
        <v>68105.176476559995</v>
      </c>
      <c r="C35" s="132">
        <v>58381.862397099998</v>
      </c>
      <c r="D35" s="98">
        <f t="shared" si="0"/>
        <v>16.654682944720477</v>
      </c>
      <c r="E35" s="64"/>
      <c r="F35" s="132">
        <v>70190.87</v>
      </c>
      <c r="G35" s="132">
        <v>68047.509999999995</v>
      </c>
    </row>
    <row r="36" spans="1:7" s="16" customFormat="1" ht="12" x14ac:dyDescent="0.2">
      <c r="A36" s="64" t="s">
        <v>25</v>
      </c>
      <c r="B36" s="132">
        <v>61348.186449269997</v>
      </c>
      <c r="C36" s="132">
        <v>61444.663002239999</v>
      </c>
      <c r="D36" s="98">
        <f t="shared" si="0"/>
        <v>-0.15701372300875871</v>
      </c>
      <c r="E36" s="64"/>
      <c r="F36" s="132">
        <v>64876.639999999999</v>
      </c>
      <c r="G36" s="132">
        <v>61226.5</v>
      </c>
    </row>
    <row r="37" spans="1:7" s="16" customFormat="1" ht="12" x14ac:dyDescent="0.2">
      <c r="A37" s="64" t="s">
        <v>79</v>
      </c>
      <c r="B37" s="132">
        <v>72017.689573440002</v>
      </c>
      <c r="C37" s="132">
        <v>65775.709804540005</v>
      </c>
      <c r="D37" s="98">
        <f t="shared" si="0"/>
        <v>9.4897946178745141</v>
      </c>
      <c r="E37" s="64"/>
      <c r="F37" s="132">
        <v>77169.740000000005</v>
      </c>
      <c r="G37" s="132">
        <v>71665.16</v>
      </c>
    </row>
    <row r="38" spans="1:7" s="16" customFormat="1" ht="12" x14ac:dyDescent="0.2">
      <c r="A38" s="64" t="s">
        <v>26</v>
      </c>
      <c r="B38" s="132">
        <v>75271.987258759997</v>
      </c>
      <c r="C38" s="132">
        <v>87619.641489639995</v>
      </c>
      <c r="D38" s="98">
        <f t="shared" si="0"/>
        <v>-14.092335943122936</v>
      </c>
      <c r="E38" s="64"/>
      <c r="F38" s="132">
        <v>78383.83</v>
      </c>
      <c r="G38" s="132">
        <v>75071.22</v>
      </c>
    </row>
    <row r="39" spans="1:7" s="16" customFormat="1" ht="12" x14ac:dyDescent="0.2">
      <c r="A39" s="64" t="s">
        <v>27</v>
      </c>
      <c r="B39" s="132">
        <v>15310.45647535</v>
      </c>
      <c r="C39" s="132">
        <v>13638.45719031</v>
      </c>
      <c r="D39" s="98">
        <f t="shared" si="0"/>
        <v>12.259445930790026</v>
      </c>
      <c r="E39" s="64"/>
      <c r="F39" s="132">
        <v>16487.740000000002</v>
      </c>
      <c r="G39" s="132">
        <v>15288.03</v>
      </c>
    </row>
    <row r="40" spans="1:7" s="16" customFormat="1" ht="12" x14ac:dyDescent="0.2">
      <c r="A40" s="64" t="s">
        <v>28</v>
      </c>
      <c r="B40" s="132">
        <v>79145.106638969999</v>
      </c>
      <c r="C40" s="132">
        <v>84934.624065099997</v>
      </c>
      <c r="D40" s="98">
        <f t="shared" si="0"/>
        <v>-6.8164396909468845</v>
      </c>
      <c r="E40" s="64"/>
      <c r="F40" s="132">
        <v>83264.09</v>
      </c>
      <c r="G40" s="132">
        <v>78951.240000000005</v>
      </c>
    </row>
    <row r="41" spans="1:7" s="16" customFormat="1" ht="12" x14ac:dyDescent="0.2">
      <c r="A41" s="64" t="s">
        <v>29</v>
      </c>
      <c r="B41" s="72"/>
      <c r="C41" s="72"/>
      <c r="D41" s="98">
        <f t="shared" si="0"/>
        <v>0</v>
      </c>
      <c r="E41" s="64"/>
      <c r="F41" s="72"/>
      <c r="G41" s="72"/>
    </row>
    <row r="42" spans="1:7" s="16" customFormat="1" ht="12" x14ac:dyDescent="0.2">
      <c r="A42" s="64" t="s">
        <v>78</v>
      </c>
      <c r="B42" s="132">
        <v>1375.8087697200001</v>
      </c>
      <c r="C42" s="132">
        <v>1137.6135180599999</v>
      </c>
      <c r="D42" s="98">
        <f t="shared" si="0"/>
        <v>20.9381523582983</v>
      </c>
      <c r="E42" s="64"/>
      <c r="F42" s="132">
        <v>1390.56</v>
      </c>
      <c r="G42" s="132">
        <v>1316.78</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20084.765823526799</v>
      </c>
      <c r="D48" s="72"/>
      <c r="E48" s="133">
        <v>19035.770508148798</v>
      </c>
      <c r="F48" s="72"/>
      <c r="G48" s="98">
        <f>IFERROR(((C48/E48)-1)*100,IF(C48+E48&lt;&gt;0,100,0))</f>
        <v>5.5106532983729251</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2012</v>
      </c>
      <c r="D54" s="75"/>
      <c r="E54" s="134">
        <v>657344</v>
      </c>
      <c r="F54" s="134">
        <v>70950987.284999996</v>
      </c>
      <c r="G54" s="134">
        <v>9330654.2400000002</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5472</v>
      </c>
      <c r="C68" s="66">
        <v>6824</v>
      </c>
      <c r="D68" s="98">
        <f>IFERROR(((B68/C68)-1)*100,IF(B68+C68&lt;&gt;0,100,0))</f>
        <v>-19.812426729191092</v>
      </c>
      <c r="E68" s="66">
        <v>142678</v>
      </c>
      <c r="F68" s="66">
        <v>153960</v>
      </c>
      <c r="G68" s="98">
        <f>IFERROR(((E68/F68)-1)*100,IF(E68+F68&lt;&gt;0,100,0))</f>
        <v>-7.3278773707456502</v>
      </c>
    </row>
    <row r="69" spans="1:7" s="16" customFormat="1" ht="12" x14ac:dyDescent="0.2">
      <c r="A69" s="79" t="s">
        <v>54</v>
      </c>
      <c r="B69" s="67">
        <v>161802264.80399999</v>
      </c>
      <c r="C69" s="66">
        <v>205617134.68900001</v>
      </c>
      <c r="D69" s="98">
        <f>IFERROR(((B69/C69)-1)*100,IF(B69+C69&lt;&gt;0,100,0))</f>
        <v>-21.308958492817677</v>
      </c>
      <c r="E69" s="66">
        <v>4414410591.7749996</v>
      </c>
      <c r="F69" s="66">
        <v>4877961356.8179998</v>
      </c>
      <c r="G69" s="98">
        <f>IFERROR(((E69/F69)-1)*100,IF(E69+F69&lt;&gt;0,100,0))</f>
        <v>-9.5029609940449511</v>
      </c>
    </row>
    <row r="70" spans="1:7" s="62" customFormat="1" ht="12" x14ac:dyDescent="0.2">
      <c r="A70" s="79" t="s">
        <v>55</v>
      </c>
      <c r="B70" s="67">
        <v>155948136.43013</v>
      </c>
      <c r="C70" s="66">
        <v>202724675.36594999</v>
      </c>
      <c r="D70" s="98">
        <f>IFERROR(((B70/C70)-1)*100,IF(B70+C70&lt;&gt;0,100,0))</f>
        <v>-23.073924696823887</v>
      </c>
      <c r="E70" s="66">
        <v>4314759646.5393295</v>
      </c>
      <c r="F70" s="66">
        <v>4784671213.4419498</v>
      </c>
      <c r="G70" s="98">
        <f>IFERROR(((E70/F70)-1)*100,IF(E70+F70&lt;&gt;0,100,0))</f>
        <v>-9.8211882476367691</v>
      </c>
    </row>
    <row r="71" spans="1:7" s="16" customFormat="1" ht="12" x14ac:dyDescent="0.2">
      <c r="A71" s="79" t="s">
        <v>94</v>
      </c>
      <c r="B71" s="98">
        <f>IFERROR(B69/B68/1000,)</f>
        <v>29.569127339912281</v>
      </c>
      <c r="C71" s="98">
        <f>IFERROR(C69/C68/1000,)</f>
        <v>30.13146756872802</v>
      </c>
      <c r="D71" s="98">
        <f>IFERROR(((B71/C71)-1)*100,IF(B71+C71&lt;&gt;0,100,0))</f>
        <v>-1.8662888806629696</v>
      </c>
      <c r="E71" s="98">
        <f>IFERROR(E69/E68/1000,)</f>
        <v>30.939672491729628</v>
      </c>
      <c r="F71" s="98">
        <f>IFERROR(F69/F68/1000,)</f>
        <v>31.683303174967524</v>
      </c>
      <c r="G71" s="98">
        <f>IFERROR(((E71/F71)-1)*100,IF(E71+F71&lt;&gt;0,100,0))</f>
        <v>-2.3470743537417071</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3169</v>
      </c>
      <c r="C74" s="66">
        <v>3159</v>
      </c>
      <c r="D74" s="98">
        <f>IFERROR(((B74/C74)-1)*100,IF(B74+C74&lt;&gt;0,100,0))</f>
        <v>0.31655587211143477</v>
      </c>
      <c r="E74" s="66">
        <v>62640</v>
      </c>
      <c r="F74" s="66">
        <v>66067</v>
      </c>
      <c r="G74" s="98">
        <f>IFERROR(((E74/F74)-1)*100,IF(E74+F74&lt;&gt;0,100,0))</f>
        <v>-5.1871584906231565</v>
      </c>
    </row>
    <row r="75" spans="1:7" s="16" customFormat="1" ht="12" x14ac:dyDescent="0.2">
      <c r="A75" s="79" t="s">
        <v>54</v>
      </c>
      <c r="B75" s="67">
        <v>536076908.10600001</v>
      </c>
      <c r="C75" s="66">
        <v>476072030.676</v>
      </c>
      <c r="D75" s="98">
        <f>IFERROR(((B75/C75)-1)*100,IF(B75+C75&lt;&gt;0,100,0))</f>
        <v>12.604159363194656</v>
      </c>
      <c r="E75" s="66">
        <v>12140452039.752001</v>
      </c>
      <c r="F75" s="66">
        <v>10089976862.475</v>
      </c>
      <c r="G75" s="98">
        <f>IFERROR(((E75/F75)-1)*100,IF(E75+F75&lt;&gt;0,100,0))</f>
        <v>20.321901677523101</v>
      </c>
    </row>
    <row r="76" spans="1:7" s="16" customFormat="1" ht="12" x14ac:dyDescent="0.2">
      <c r="A76" s="79" t="s">
        <v>55</v>
      </c>
      <c r="B76" s="67">
        <v>506909616.65875</v>
      </c>
      <c r="C76" s="66">
        <v>470582101.75171</v>
      </c>
      <c r="D76" s="98">
        <f>IFERROR(((B76/C76)-1)*100,IF(B76+C76&lt;&gt;0,100,0))</f>
        <v>7.7196975345669383</v>
      </c>
      <c r="E76" s="66">
        <v>11486773177.443399</v>
      </c>
      <c r="F76" s="66">
        <v>9766178659.3119907</v>
      </c>
      <c r="G76" s="98">
        <f>IFERROR(((E76/F76)-1)*100,IF(E76+F76&lt;&gt;0,100,0))</f>
        <v>17.617889024494062</v>
      </c>
    </row>
    <row r="77" spans="1:7" s="16" customFormat="1" ht="12" x14ac:dyDescent="0.2">
      <c r="A77" s="79" t="s">
        <v>94</v>
      </c>
      <c r="B77" s="98">
        <f>IFERROR(B75/B74/1000,)</f>
        <v>169.16279839255284</v>
      </c>
      <c r="C77" s="98">
        <f>IFERROR(C75/C74/1000,)</f>
        <v>150.70339685849953</v>
      </c>
      <c r="D77" s="98">
        <f>IFERROR(((B77/C77)-1)*100,IF(B77+C77&lt;&gt;0,100,0))</f>
        <v>12.248829103291857</v>
      </c>
      <c r="E77" s="98">
        <f>IFERROR(E75/E74/1000,)</f>
        <v>193.81309131149428</v>
      </c>
      <c r="F77" s="98">
        <f>IFERROR(F75/F74/1000,)</f>
        <v>152.72339991940001</v>
      </c>
      <c r="G77" s="98">
        <f>IFERROR(((E77/F77)-1)*100,IF(E77+F77&lt;&gt;0,100,0))</f>
        <v>26.904646841138558</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195</v>
      </c>
      <c r="C80" s="66">
        <v>134</v>
      </c>
      <c r="D80" s="98">
        <f>IFERROR(((B80/C80)-1)*100,IF(B80+C80&lt;&gt;0,100,0))</f>
        <v>45.522388059701498</v>
      </c>
      <c r="E80" s="66">
        <v>4588</v>
      </c>
      <c r="F80" s="66">
        <v>3838</v>
      </c>
      <c r="G80" s="98">
        <f>IFERROR(((E80/F80)-1)*100,IF(E80+F80&lt;&gt;0,100,0))</f>
        <v>19.541427826993218</v>
      </c>
    </row>
    <row r="81" spans="1:7" s="16" customFormat="1" ht="12" x14ac:dyDescent="0.2">
      <c r="A81" s="79" t="s">
        <v>54</v>
      </c>
      <c r="B81" s="67">
        <v>14388906.687000001</v>
      </c>
      <c r="C81" s="66">
        <v>11838553.545</v>
      </c>
      <c r="D81" s="98">
        <f>IFERROR(((B81/C81)-1)*100,IF(B81+C81&lt;&gt;0,100,0))</f>
        <v>21.542776592644962</v>
      </c>
      <c r="E81" s="66">
        <v>524703915.01499999</v>
      </c>
      <c r="F81" s="66">
        <v>335985035.31800002</v>
      </c>
      <c r="G81" s="98">
        <f>IFERROR(((E81/F81)-1)*100,IF(E81+F81&lt;&gt;0,100,0))</f>
        <v>56.168834876345919</v>
      </c>
    </row>
    <row r="82" spans="1:7" s="16" customFormat="1" ht="12" x14ac:dyDescent="0.2">
      <c r="A82" s="79" t="s">
        <v>55</v>
      </c>
      <c r="B82" s="67">
        <v>5655564.9354998805</v>
      </c>
      <c r="C82" s="66">
        <v>1679393.0900603</v>
      </c>
      <c r="D82" s="98">
        <f>IFERROR(((B82/C82)-1)*100,IF(B82+C82&lt;&gt;0,100,0))</f>
        <v>236.76242738957635</v>
      </c>
      <c r="E82" s="66">
        <v>239717115.52498999</v>
      </c>
      <c r="F82" s="66">
        <v>104035675.39834601</v>
      </c>
      <c r="G82" s="98">
        <f>IFERROR(((E82/F82)-1)*100,IF(E82+F82&lt;&gt;0,100,0))</f>
        <v>130.41818549947251</v>
      </c>
    </row>
    <row r="83" spans="1:7" s="32" customFormat="1" x14ac:dyDescent="0.2">
      <c r="A83" s="79" t="s">
        <v>94</v>
      </c>
      <c r="B83" s="98">
        <f>IFERROR(B81/B80/1000,)</f>
        <v>73.789265061538458</v>
      </c>
      <c r="C83" s="98">
        <f>IFERROR(C81/C80/1000,)</f>
        <v>88.347414514925376</v>
      </c>
      <c r="D83" s="98">
        <f>IFERROR(((B83/C83)-1)*100,IF(B83+C83&lt;&gt;0,100,0))</f>
        <v>-16.478297110695262</v>
      </c>
      <c r="E83" s="98">
        <f>IFERROR(E81/E80/1000,)</f>
        <v>114.3644104217524</v>
      </c>
      <c r="F83" s="98">
        <f>IFERROR(F81/F80/1000,)</f>
        <v>87.541697581552896</v>
      </c>
      <c r="G83" s="98">
        <f>IFERROR(((E83/F83)-1)*100,IF(E83+F83&lt;&gt;0,100,0))</f>
        <v>30.639927692985115</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8836</v>
      </c>
      <c r="C86" s="64">
        <f>C68+C74+C80</f>
        <v>10117</v>
      </c>
      <c r="D86" s="98">
        <f>IFERROR(((B86/C86)-1)*100,IF(B86+C86&lt;&gt;0,100,0))</f>
        <v>-12.661856281506378</v>
      </c>
      <c r="E86" s="64">
        <f>E68+E74+E80</f>
        <v>209906</v>
      </c>
      <c r="F86" s="64">
        <f>F68+F74+F80</f>
        <v>223865</v>
      </c>
      <c r="G86" s="98">
        <f>IFERROR(((E86/F86)-1)*100,IF(E86+F86&lt;&gt;0,100,0))</f>
        <v>-6.235454403323426</v>
      </c>
    </row>
    <row r="87" spans="1:7" s="62" customFormat="1" ht="12" x14ac:dyDescent="0.2">
      <c r="A87" s="79" t="s">
        <v>54</v>
      </c>
      <c r="B87" s="64">
        <f t="shared" ref="B87:C87" si="1">B69+B75+B81</f>
        <v>712268079.597</v>
      </c>
      <c r="C87" s="64">
        <f t="shared" si="1"/>
        <v>693527718.90999997</v>
      </c>
      <c r="D87" s="98">
        <f>IFERROR(((B87/C87)-1)*100,IF(B87+C87&lt;&gt;0,100,0))</f>
        <v>2.7021790443291671</v>
      </c>
      <c r="E87" s="64">
        <f t="shared" ref="E87:F87" si="2">E69+E75+E81</f>
        <v>17079566546.542</v>
      </c>
      <c r="F87" s="64">
        <f t="shared" si="2"/>
        <v>15303923254.611</v>
      </c>
      <c r="G87" s="98">
        <f>IFERROR(((E87/F87)-1)*100,IF(E87+F87&lt;&gt;0,100,0))</f>
        <v>11.602536567843845</v>
      </c>
    </row>
    <row r="88" spans="1:7" s="62" customFormat="1" ht="12" x14ac:dyDescent="0.2">
      <c r="A88" s="79" t="s">
        <v>55</v>
      </c>
      <c r="B88" s="64">
        <f t="shared" ref="B88:C88" si="3">B70+B76+B82</f>
        <v>668513318.02437997</v>
      </c>
      <c r="C88" s="64">
        <f t="shared" si="3"/>
        <v>674986170.2077204</v>
      </c>
      <c r="D88" s="98">
        <f>IFERROR(((B88/C88)-1)*100,IF(B88+C88&lt;&gt;0,100,0))</f>
        <v>-0.95896071194295773</v>
      </c>
      <c r="E88" s="64">
        <f t="shared" ref="E88:F88" si="4">E70+E76+E82</f>
        <v>16041249939.507719</v>
      </c>
      <c r="F88" s="64">
        <f t="shared" si="4"/>
        <v>14654885548.152287</v>
      </c>
      <c r="G88" s="98">
        <f>IFERROR(((E88/F88)-1)*100,IF(E88+F88&lt;&gt;0,100,0))</f>
        <v>9.4600833749276738</v>
      </c>
    </row>
    <row r="89" spans="1:7" s="63" customFormat="1" x14ac:dyDescent="0.2">
      <c r="A89" s="79" t="s">
        <v>95</v>
      </c>
      <c r="B89" s="98">
        <f>IFERROR((B75/B87)*100,IF(B75+B87&lt;&gt;0,100,0))</f>
        <v>75.263362694747087</v>
      </c>
      <c r="C89" s="98">
        <f>IFERROR((C75/C87)*100,IF(C75+C87&lt;&gt;0,100,0))</f>
        <v>68.644989622654222</v>
      </c>
      <c r="D89" s="98">
        <f>IFERROR(((B89/C89)-1)*100,IF(B89+C89&lt;&gt;0,100,0))</f>
        <v>9.6414510490488325</v>
      </c>
      <c r="E89" s="98">
        <f>IFERROR((E75/E87)*100,IF(E75+E87&lt;&gt;0,100,0))</f>
        <v>71.081733875793276</v>
      </c>
      <c r="F89" s="98">
        <f>IFERROR((F75/F87)*100,IF(F75+F87&lt;&gt;0,100,0))</f>
        <v>65.930655130768102</v>
      </c>
      <c r="G89" s="98">
        <f>IFERROR(((E89/F89)-1)*100,IF(E89+F89&lt;&gt;0,100,0))</f>
        <v>7.8128735939426486</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51866725.910999998</v>
      </c>
      <c r="C97" s="135">
        <v>65616764.600000001</v>
      </c>
      <c r="D97" s="65">
        <f>B97-C97</f>
        <v>-13750038.689000003</v>
      </c>
      <c r="E97" s="135">
        <v>1456982200.707</v>
      </c>
      <c r="F97" s="135">
        <v>1534816046.6760001</v>
      </c>
      <c r="G97" s="80">
        <f>E97-F97</f>
        <v>-77833845.969000101</v>
      </c>
    </row>
    <row r="98" spans="1:7" s="62" customFormat="1" ht="13.5" x14ac:dyDescent="0.2">
      <c r="A98" s="114" t="s">
        <v>88</v>
      </c>
      <c r="B98" s="66">
        <v>61227956.181999996</v>
      </c>
      <c r="C98" s="135">
        <v>57493126.887000002</v>
      </c>
      <c r="D98" s="65">
        <f>B98-C98</f>
        <v>3734829.2949999943</v>
      </c>
      <c r="E98" s="135">
        <v>1441935655.8069999</v>
      </c>
      <c r="F98" s="135">
        <v>1481038813.7539999</v>
      </c>
      <c r="G98" s="80">
        <f>E98-F98</f>
        <v>-39103157.947000027</v>
      </c>
    </row>
    <row r="99" spans="1:7" s="62" customFormat="1" ht="12" x14ac:dyDescent="0.2">
      <c r="A99" s="115" t="s">
        <v>16</v>
      </c>
      <c r="B99" s="65">
        <f>B97-B98</f>
        <v>-9361230.2709999979</v>
      </c>
      <c r="C99" s="65">
        <f>C97-C98</f>
        <v>8123637.7129999995</v>
      </c>
      <c r="D99" s="82"/>
      <c r="E99" s="65">
        <f>E97-E98</f>
        <v>15046544.900000095</v>
      </c>
      <c r="F99" s="82">
        <f>F97-F98</f>
        <v>53777232.92200017</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14653698.392000001</v>
      </c>
      <c r="C102" s="135">
        <v>21846112.351</v>
      </c>
      <c r="D102" s="65">
        <f>B102-C102</f>
        <v>-7192413.9589999989</v>
      </c>
      <c r="E102" s="135">
        <v>524031103.86900002</v>
      </c>
      <c r="F102" s="135">
        <v>570495276.57599998</v>
      </c>
      <c r="G102" s="80">
        <f>E102-F102</f>
        <v>-46464172.706999958</v>
      </c>
    </row>
    <row r="103" spans="1:7" s="16" customFormat="1" ht="13.5" x14ac:dyDescent="0.2">
      <c r="A103" s="79" t="s">
        <v>88</v>
      </c>
      <c r="B103" s="66">
        <v>22580786.162</v>
      </c>
      <c r="C103" s="135">
        <v>24563110.717999998</v>
      </c>
      <c r="D103" s="65">
        <f>B103-C103</f>
        <v>-1982324.555999998</v>
      </c>
      <c r="E103" s="135">
        <v>602377849.93499994</v>
      </c>
      <c r="F103" s="135">
        <v>602302195.66600001</v>
      </c>
      <c r="G103" s="80">
        <f>E103-F103</f>
        <v>75654.268999934196</v>
      </c>
    </row>
    <row r="104" spans="1:7" s="28" customFormat="1" ht="12" x14ac:dyDescent="0.2">
      <c r="A104" s="81" t="s">
        <v>16</v>
      </c>
      <c r="B104" s="65">
        <f>B102-B103</f>
        <v>-7927087.7699999996</v>
      </c>
      <c r="C104" s="65">
        <f>C102-C103</f>
        <v>-2716998.3669999987</v>
      </c>
      <c r="D104" s="82"/>
      <c r="E104" s="65">
        <f>E102-E103</f>
        <v>-78346746.065999925</v>
      </c>
      <c r="F104" s="82">
        <f>F102-F103</f>
        <v>-31806919.090000033</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822.09537919993397</v>
      </c>
      <c r="C111" s="137">
        <v>804.09664497034896</v>
      </c>
      <c r="D111" s="98">
        <f>IFERROR(((B111/C111)-1)*100,IF(B111+C111&lt;&gt;0,100,0))</f>
        <v>2.2383794711951177</v>
      </c>
      <c r="E111" s="84"/>
      <c r="F111" s="136">
        <v>835.68291715289399</v>
      </c>
      <c r="G111" s="136">
        <v>822.09537919993397</v>
      </c>
    </row>
    <row r="112" spans="1:7" s="16" customFormat="1" ht="12" x14ac:dyDescent="0.2">
      <c r="A112" s="79" t="s">
        <v>50</v>
      </c>
      <c r="B112" s="136">
        <v>811.39994000335696</v>
      </c>
      <c r="C112" s="137">
        <v>794.01814207268001</v>
      </c>
      <c r="D112" s="98">
        <f>IFERROR(((B112/C112)-1)*100,IF(B112+C112&lt;&gt;0,100,0))</f>
        <v>2.1890932977052691</v>
      </c>
      <c r="E112" s="84"/>
      <c r="F112" s="136">
        <v>824.86905147127095</v>
      </c>
      <c r="G112" s="136">
        <v>811.39994000335696</v>
      </c>
    </row>
    <row r="113" spans="1:7" s="16" customFormat="1" ht="12" x14ac:dyDescent="0.2">
      <c r="A113" s="79" t="s">
        <v>51</v>
      </c>
      <c r="B113" s="136">
        <v>868.22430290744899</v>
      </c>
      <c r="C113" s="137">
        <v>847.34344062298101</v>
      </c>
      <c r="D113" s="98">
        <f>IFERROR(((B113/C113)-1)*100,IF(B113+C113&lt;&gt;0,100,0))</f>
        <v>2.4642737859770225</v>
      </c>
      <c r="E113" s="84"/>
      <c r="F113" s="136">
        <v>886.05587369237003</v>
      </c>
      <c r="G113" s="136">
        <v>868.22430290744899</v>
      </c>
    </row>
    <row r="114" spans="1:7" s="28" customFormat="1" ht="12" x14ac:dyDescent="0.2">
      <c r="A114" s="81" t="s">
        <v>52</v>
      </c>
      <c r="B114" s="85"/>
      <c r="C114" s="84"/>
      <c r="D114" s="86"/>
      <c r="E114" s="84"/>
      <c r="F114" s="71"/>
      <c r="G114" s="71"/>
    </row>
    <row r="115" spans="1:7" s="16" customFormat="1" ht="12" x14ac:dyDescent="0.2">
      <c r="A115" s="79" t="s">
        <v>56</v>
      </c>
      <c r="B115" s="136">
        <v>628.47275589501703</v>
      </c>
      <c r="C115" s="137">
        <v>597.34368292714896</v>
      </c>
      <c r="D115" s="98">
        <f>IFERROR(((B115/C115)-1)*100,IF(B115+C115&lt;&gt;0,100,0))</f>
        <v>5.2112500487704105</v>
      </c>
      <c r="E115" s="84"/>
      <c r="F115" s="136">
        <v>629.40310370455904</v>
      </c>
      <c r="G115" s="136">
        <v>628.47275589501703</v>
      </c>
    </row>
    <row r="116" spans="1:7" s="16" customFormat="1" ht="12" x14ac:dyDescent="0.2">
      <c r="A116" s="79" t="s">
        <v>57</v>
      </c>
      <c r="B116" s="136">
        <v>811.35804739363698</v>
      </c>
      <c r="C116" s="137">
        <v>797.70859673741802</v>
      </c>
      <c r="D116" s="98">
        <f>IFERROR(((B116/C116)-1)*100,IF(B116+C116&lt;&gt;0,100,0))</f>
        <v>1.7110823065019432</v>
      </c>
      <c r="E116" s="84"/>
      <c r="F116" s="136">
        <v>821.52817868195098</v>
      </c>
      <c r="G116" s="136">
        <v>811.35804739363698</v>
      </c>
    </row>
    <row r="117" spans="1:7" s="16" customFormat="1" ht="12" x14ac:dyDescent="0.2">
      <c r="A117" s="79" t="s">
        <v>59</v>
      </c>
      <c r="B117" s="136">
        <v>930.01351911053496</v>
      </c>
      <c r="C117" s="137">
        <v>914.48481419038001</v>
      </c>
      <c r="D117" s="98">
        <f>IFERROR(((B117/C117)-1)*100,IF(B117+C117&lt;&gt;0,100,0))</f>
        <v>1.6980823168619708</v>
      </c>
      <c r="E117" s="84"/>
      <c r="F117" s="136">
        <v>943.44211578918498</v>
      </c>
      <c r="G117" s="136">
        <v>930.01351911053496</v>
      </c>
    </row>
    <row r="118" spans="1:7" s="16" customFormat="1" ht="12" x14ac:dyDescent="0.2">
      <c r="A118" s="79" t="s">
        <v>58</v>
      </c>
      <c r="B118" s="136">
        <v>881.87480977499695</v>
      </c>
      <c r="C118" s="137">
        <v>858.18424762915197</v>
      </c>
      <c r="D118" s="98">
        <f>IFERROR(((B118/C118)-1)*100,IF(B118+C118&lt;&gt;0,100,0))</f>
        <v>2.7605449775258917</v>
      </c>
      <c r="E118" s="84"/>
      <c r="F118" s="136">
        <v>900.14072221882805</v>
      </c>
      <c r="G118" s="136">
        <v>881.87480977499695</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7</v>
      </c>
      <c r="F126" s="66">
        <v>11</v>
      </c>
      <c r="G126" s="98">
        <f>IFERROR(((E126/F126)-1)*100,IF(E126+F126&lt;&gt;0,100,0))</f>
        <v>-36.363636363636367</v>
      </c>
    </row>
    <row r="127" spans="1:7" s="16" customFormat="1" ht="12" x14ac:dyDescent="0.2">
      <c r="A127" s="79" t="s">
        <v>72</v>
      </c>
      <c r="B127" s="67">
        <v>114</v>
      </c>
      <c r="C127" s="66">
        <v>91</v>
      </c>
      <c r="D127" s="98">
        <f>IFERROR(((B127/C127)-1)*100,IF(B127+C127&lt;&gt;0,100,0))</f>
        <v>25.274725274725274</v>
      </c>
      <c r="E127" s="66">
        <v>5903</v>
      </c>
      <c r="F127" s="66">
        <v>5365</v>
      </c>
      <c r="G127" s="98">
        <f>IFERROR(((E127/F127)-1)*100,IF(E127+F127&lt;&gt;0,100,0))</f>
        <v>10.027958993476238</v>
      </c>
    </row>
    <row r="128" spans="1:7" s="16" customFormat="1" ht="12" x14ac:dyDescent="0.2">
      <c r="A128" s="79" t="s">
        <v>74</v>
      </c>
      <c r="B128" s="67">
        <v>1</v>
      </c>
      <c r="C128" s="66">
        <v>3</v>
      </c>
      <c r="D128" s="98">
        <f>IFERROR(((B128/C128)-1)*100,IF(B128+C128&lt;&gt;0,100,0))</f>
        <v>-66.666666666666671</v>
      </c>
      <c r="E128" s="66">
        <v>177</v>
      </c>
      <c r="F128" s="66">
        <v>220</v>
      </c>
      <c r="G128" s="98">
        <f>IFERROR(((E128/F128)-1)*100,IF(E128+F128&lt;&gt;0,100,0))</f>
        <v>-19.545454545454543</v>
      </c>
    </row>
    <row r="129" spans="1:7" s="28" customFormat="1" ht="12" x14ac:dyDescent="0.2">
      <c r="A129" s="81" t="s">
        <v>34</v>
      </c>
      <c r="B129" s="82">
        <f>SUM(B126:B128)</f>
        <v>115</v>
      </c>
      <c r="C129" s="82">
        <f>SUM(C126:C128)</f>
        <v>94</v>
      </c>
      <c r="D129" s="98">
        <f>IFERROR(((B129/C129)-1)*100,IF(B129+C129&lt;&gt;0,100,0))</f>
        <v>22.340425531914889</v>
      </c>
      <c r="E129" s="82">
        <f>SUM(E126:E128)</f>
        <v>6087</v>
      </c>
      <c r="F129" s="82">
        <f>SUM(F126:F128)</f>
        <v>5596</v>
      </c>
      <c r="G129" s="98">
        <f>IFERROR(((E129/F129)-1)*100,IF(E129+F129&lt;&gt;0,100,0))</f>
        <v>8.7741243745532493</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69</v>
      </c>
      <c r="C132" s="66">
        <v>23</v>
      </c>
      <c r="D132" s="98">
        <f>IFERROR(((B132/C132)-1)*100,IF(B132+C132&lt;&gt;0,100,0))</f>
        <v>200</v>
      </c>
      <c r="E132" s="66">
        <v>453</v>
      </c>
      <c r="F132" s="66">
        <v>636</v>
      </c>
      <c r="G132" s="98">
        <f>IFERROR(((E132/F132)-1)*100,IF(E132+F132&lt;&gt;0,100,0))</f>
        <v>-28.773584905660378</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69</v>
      </c>
      <c r="C134" s="82">
        <f>SUM(C132:C133)</f>
        <v>23</v>
      </c>
      <c r="D134" s="98">
        <f>IFERROR(((B134/C134)-1)*100,IF(B134+C134&lt;&gt;0,100,0))</f>
        <v>200</v>
      </c>
      <c r="E134" s="82">
        <f>SUM(E132:E133)</f>
        <v>453</v>
      </c>
      <c r="F134" s="82">
        <f>SUM(F132:F133)</f>
        <v>636</v>
      </c>
      <c r="G134" s="98">
        <f>IFERROR(((E134/F134)-1)*100,IF(E134+F134&lt;&gt;0,100,0))</f>
        <v>-28.773584905660378</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322</v>
      </c>
      <c r="F137" s="66">
        <v>80871</v>
      </c>
      <c r="G137" s="98">
        <f>IFERROR(((E137/F137)-1)*100,IF(E137+F137&lt;&gt;0,100,0))</f>
        <v>-99.601835021206611</v>
      </c>
    </row>
    <row r="138" spans="1:7" s="16" customFormat="1" ht="12" x14ac:dyDescent="0.2">
      <c r="A138" s="79" t="s">
        <v>72</v>
      </c>
      <c r="B138" s="67">
        <v>46097</v>
      </c>
      <c r="C138" s="66">
        <v>18601</v>
      </c>
      <c r="D138" s="98">
        <f>IFERROR(((B138/C138)-1)*100,IF(B138+C138&lt;&gt;0,100,0))</f>
        <v>147.82000967689908</v>
      </c>
      <c r="E138" s="66">
        <v>5816020</v>
      </c>
      <c r="F138" s="66">
        <v>5777649</v>
      </c>
      <c r="G138" s="98">
        <f>IFERROR(((E138/F138)-1)*100,IF(E138+F138&lt;&gt;0,100,0))</f>
        <v>0.6641282639357371</v>
      </c>
    </row>
    <row r="139" spans="1:7" s="16" customFormat="1" ht="12" x14ac:dyDescent="0.2">
      <c r="A139" s="79" t="s">
        <v>74</v>
      </c>
      <c r="B139" s="67">
        <v>1</v>
      </c>
      <c r="C139" s="66">
        <v>25</v>
      </c>
      <c r="D139" s="98">
        <f>IFERROR(((B139/C139)-1)*100,IF(B139+C139&lt;&gt;0,100,0))</f>
        <v>-96</v>
      </c>
      <c r="E139" s="66">
        <v>7624</v>
      </c>
      <c r="F139" s="66">
        <v>9716</v>
      </c>
      <c r="G139" s="98">
        <f>IFERROR(((E139/F139)-1)*100,IF(E139+F139&lt;&gt;0,100,0))</f>
        <v>-21.53149444215726</v>
      </c>
    </row>
    <row r="140" spans="1:7" s="16" customFormat="1" ht="12" x14ac:dyDescent="0.2">
      <c r="A140" s="81" t="s">
        <v>34</v>
      </c>
      <c r="B140" s="82">
        <f>SUM(B137:B139)</f>
        <v>46098</v>
      </c>
      <c r="C140" s="82">
        <f>SUM(C137:C139)</f>
        <v>18626</v>
      </c>
      <c r="D140" s="98">
        <f>IFERROR(((B140/C140)-1)*100,IF(B140+C140&lt;&gt;0,100,0))</f>
        <v>147.49275206700312</v>
      </c>
      <c r="E140" s="82">
        <f>SUM(E137:E139)</f>
        <v>5823966</v>
      </c>
      <c r="F140" s="82">
        <f>SUM(F137:F139)</f>
        <v>5868236</v>
      </c>
      <c r="G140" s="98">
        <f>IFERROR(((E140/F140)-1)*100,IF(E140+F140&lt;&gt;0,100,0))</f>
        <v>-0.7544004706013907</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16700</v>
      </c>
      <c r="C143" s="66">
        <v>19276</v>
      </c>
      <c r="D143" s="98">
        <f>IFERROR(((B143/C143)-1)*100,)</f>
        <v>-13.363768416683964</v>
      </c>
      <c r="E143" s="66">
        <v>247346</v>
      </c>
      <c r="F143" s="66">
        <v>313929</v>
      </c>
      <c r="G143" s="98">
        <f>IFERROR(((E143/F143)-1)*100,)</f>
        <v>-21.209572865202009</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16700</v>
      </c>
      <c r="C145" s="82">
        <f>SUM(C143:C144)</f>
        <v>19276</v>
      </c>
      <c r="D145" s="98">
        <f>IFERROR(((B145/C145)-1)*100,)</f>
        <v>-13.363768416683964</v>
      </c>
      <c r="E145" s="82">
        <f>SUM(E143:E144)</f>
        <v>247346</v>
      </c>
      <c r="F145" s="82">
        <f>SUM(F143:F144)</f>
        <v>313929</v>
      </c>
      <c r="G145" s="98">
        <f>IFERROR(((E145/F145)-1)*100,)</f>
        <v>-21.209572865202009</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7543.4970000000003</v>
      </c>
      <c r="F148" s="66">
        <v>1932016.6625000001</v>
      </c>
      <c r="G148" s="98">
        <f>IFERROR(((E148/F148)-1)*100,IF(E148+F148&lt;&gt;0,100,0))</f>
        <v>-99.609553212121952</v>
      </c>
    </row>
    <row r="149" spans="1:7" s="32" customFormat="1" x14ac:dyDescent="0.2">
      <c r="A149" s="79" t="s">
        <v>72</v>
      </c>
      <c r="B149" s="67">
        <v>4088390.64781</v>
      </c>
      <c r="C149" s="66">
        <v>1996396.5227399999</v>
      </c>
      <c r="D149" s="98">
        <f>IFERROR(((B149/C149)-1)*100,IF(B149+C149&lt;&gt;0,100,0))</f>
        <v>104.78850775590386</v>
      </c>
      <c r="E149" s="66">
        <v>537521117.51212001</v>
      </c>
      <c r="F149" s="66">
        <v>542717839.39497995</v>
      </c>
      <c r="G149" s="98">
        <f>IFERROR(((E149/F149)-1)*100,IF(E149+F149&lt;&gt;0,100,0))</f>
        <v>-0.95753658819346388</v>
      </c>
    </row>
    <row r="150" spans="1:7" s="32" customFormat="1" x14ac:dyDescent="0.2">
      <c r="A150" s="79" t="s">
        <v>74</v>
      </c>
      <c r="B150" s="67">
        <v>8203.11</v>
      </c>
      <c r="C150" s="66">
        <v>201919.21</v>
      </c>
      <c r="D150" s="98">
        <f>IFERROR(((B150/C150)-1)*100,IF(B150+C150&lt;&gt;0,100,0))</f>
        <v>-95.93742962841425</v>
      </c>
      <c r="E150" s="66">
        <v>51512998.789999999</v>
      </c>
      <c r="F150" s="66">
        <v>52440286.340000004</v>
      </c>
      <c r="G150" s="98">
        <f>IFERROR(((E150/F150)-1)*100,IF(E150+F150&lt;&gt;0,100,0))</f>
        <v>-1.7682732393714873</v>
      </c>
    </row>
    <row r="151" spans="1:7" s="16" customFormat="1" ht="12" x14ac:dyDescent="0.2">
      <c r="A151" s="81" t="s">
        <v>34</v>
      </c>
      <c r="B151" s="82">
        <f>SUM(B148:B150)</f>
        <v>4096593.7578099999</v>
      </c>
      <c r="C151" s="82">
        <f>SUM(C148:C150)</f>
        <v>2198315.7327399999</v>
      </c>
      <c r="D151" s="98">
        <f>IFERROR(((B151/C151)-1)*100,IF(B151+C151&lt;&gt;0,100,0))</f>
        <v>86.351473393859109</v>
      </c>
      <c r="E151" s="82">
        <f>SUM(E148:E150)</f>
        <v>589041659.79911995</v>
      </c>
      <c r="F151" s="82">
        <f>SUM(F148:F150)</f>
        <v>597090142.39748001</v>
      </c>
      <c r="G151" s="98">
        <f>IFERROR(((E151/F151)-1)*100,IF(E151+F151&lt;&gt;0,100,0))</f>
        <v>-1.3479510088783564</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18540.099999999999</v>
      </c>
      <c r="C154" s="66">
        <v>38604.620000000003</v>
      </c>
      <c r="D154" s="98">
        <f>IFERROR(((B154/C154)-1)*100,IF(B154+C154&lt;&gt;0,100,0))</f>
        <v>-51.974400991383938</v>
      </c>
      <c r="E154" s="66">
        <v>390431.46240999998</v>
      </c>
      <c r="F154" s="66">
        <v>592210.33733000001</v>
      </c>
      <c r="G154" s="98">
        <f>IFERROR(((E154/F154)-1)*100,IF(E154+F154&lt;&gt;0,100,0))</f>
        <v>-34.072163587979034</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18540.099999999999</v>
      </c>
      <c r="C156" s="82">
        <f>SUM(C154:C155)</f>
        <v>38604.620000000003</v>
      </c>
      <c r="D156" s="98">
        <f>IFERROR(((B156/C156)-1)*100,IF(B156+C156&lt;&gt;0,100,0))</f>
        <v>-51.974400991383938</v>
      </c>
      <c r="E156" s="82">
        <f>SUM(E154:E155)</f>
        <v>390431.46240999998</v>
      </c>
      <c r="F156" s="82">
        <f>SUM(F154:F155)</f>
        <v>592210.33733000001</v>
      </c>
      <c r="G156" s="98">
        <f>IFERROR(((E156/F156)-1)*100,IF(E156+F156&lt;&gt;0,100,0))</f>
        <v>-34.072163587979034</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315</v>
      </c>
      <c r="C159" s="66">
        <v>30471</v>
      </c>
      <c r="D159" s="98">
        <f>IFERROR(((B159/C159)-1)*100,IF(B159+C159&lt;&gt;0,100,0))</f>
        <v>-98.966230186078562</v>
      </c>
      <c r="E159" s="78"/>
      <c r="F159" s="78"/>
      <c r="G159" s="65"/>
    </row>
    <row r="160" spans="1:7" s="16" customFormat="1" ht="12" x14ac:dyDescent="0.2">
      <c r="A160" s="79" t="s">
        <v>72</v>
      </c>
      <c r="B160" s="67">
        <v>1210377</v>
      </c>
      <c r="C160" s="66">
        <v>989212</v>
      </c>
      <c r="D160" s="98">
        <f>IFERROR(((B160/C160)-1)*100,IF(B160+C160&lt;&gt;0,100,0))</f>
        <v>22.357694811627837</v>
      </c>
      <c r="E160" s="78"/>
      <c r="F160" s="78"/>
      <c r="G160" s="65"/>
    </row>
    <row r="161" spans="1:7" s="16" customFormat="1" ht="12" x14ac:dyDescent="0.2">
      <c r="A161" s="79" t="s">
        <v>74</v>
      </c>
      <c r="B161" s="67">
        <v>2023</v>
      </c>
      <c r="C161" s="66">
        <v>1683</v>
      </c>
      <c r="D161" s="98">
        <f>IFERROR(((B161/C161)-1)*100,IF(B161+C161&lt;&gt;0,100,0))</f>
        <v>20.202020202020201</v>
      </c>
      <c r="E161" s="78"/>
      <c r="F161" s="78"/>
      <c r="G161" s="65"/>
    </row>
    <row r="162" spans="1:7" s="28" customFormat="1" ht="12" x14ac:dyDescent="0.2">
      <c r="A162" s="81" t="s">
        <v>34</v>
      </c>
      <c r="B162" s="82">
        <f>SUM(B159:B161)</f>
        <v>1212715</v>
      </c>
      <c r="C162" s="82">
        <f>SUM(C159:C161)</f>
        <v>1021366</v>
      </c>
      <c r="D162" s="98">
        <f>IFERROR(((B162/C162)-1)*100,IF(B162+C162&lt;&gt;0,100,0))</f>
        <v>18.73461619047432</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124002</v>
      </c>
      <c r="C165" s="66">
        <v>120456</v>
      </c>
      <c r="D165" s="98">
        <f>IFERROR(((B165/C165)-1)*100,IF(B165+C165&lt;&gt;0,100,0))</f>
        <v>2.9438135086670592</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124002</v>
      </c>
      <c r="C167" s="82">
        <f>SUM(C165:C166)</f>
        <v>120456</v>
      </c>
      <c r="D167" s="98">
        <f>IFERROR(((B167/C167)-1)*100,IF(B167+C167&lt;&gt;0,100,0))</f>
        <v>2.9438135086670592</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12716</v>
      </c>
      <c r="C175" s="113">
        <v>8762</v>
      </c>
      <c r="D175" s="111">
        <f>IFERROR(((B175/C175)-1)*100,IF(B175+C175&lt;&gt;0,100,0))</f>
        <v>45.126683405615168</v>
      </c>
      <c r="E175" s="113">
        <v>212055</v>
      </c>
      <c r="F175" s="113">
        <v>198878</v>
      </c>
      <c r="G175" s="111">
        <f>IFERROR(((E175/F175)-1)*100,IF(E175+F175&lt;&gt;0,100,0))</f>
        <v>6.6256700087490739</v>
      </c>
    </row>
    <row r="176" spans="1:7" x14ac:dyDescent="0.2">
      <c r="A176" s="101" t="s">
        <v>32</v>
      </c>
      <c r="B176" s="112">
        <v>76375</v>
      </c>
      <c r="C176" s="113">
        <v>67921</v>
      </c>
      <c r="D176" s="111">
        <f t="shared" ref="D176:D178" si="5">IFERROR(((B176/C176)-1)*100,IF(B176+C176&lt;&gt;0,100,0))</f>
        <v>12.446813209463926</v>
      </c>
      <c r="E176" s="113">
        <v>1385429</v>
      </c>
      <c r="F176" s="113">
        <v>1405620</v>
      </c>
      <c r="G176" s="111">
        <f>IFERROR(((E176/F176)-1)*100,IF(E176+F176&lt;&gt;0,100,0))</f>
        <v>-1.4364479731364121</v>
      </c>
    </row>
    <row r="177" spans="1:7" x14ac:dyDescent="0.2">
      <c r="A177" s="101" t="s">
        <v>92</v>
      </c>
      <c r="B177" s="112">
        <v>34753241</v>
      </c>
      <c r="C177" s="113">
        <v>23468511</v>
      </c>
      <c r="D177" s="111">
        <f t="shared" si="5"/>
        <v>48.084558922379017</v>
      </c>
      <c r="E177" s="113">
        <v>565254006</v>
      </c>
      <c r="F177" s="113">
        <v>462000756</v>
      </c>
      <c r="G177" s="111">
        <f>IFERROR(((E177/F177)-1)*100,IF(E177+F177&lt;&gt;0,100,0))</f>
        <v>22.349151740349104</v>
      </c>
    </row>
    <row r="178" spans="1:7" x14ac:dyDescent="0.2">
      <c r="A178" s="101" t="s">
        <v>93</v>
      </c>
      <c r="B178" s="112">
        <v>114526</v>
      </c>
      <c r="C178" s="113">
        <v>135738</v>
      </c>
      <c r="D178" s="111">
        <f t="shared" si="5"/>
        <v>-15.627164095536994</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328</v>
      </c>
      <c r="C181" s="113">
        <v>310</v>
      </c>
      <c r="D181" s="111">
        <f t="shared" ref="D181:D184" si="6">IFERROR(((B181/C181)-1)*100,IF(B181+C181&lt;&gt;0,100,0))</f>
        <v>5.8064516129032295</v>
      </c>
      <c r="E181" s="113">
        <v>9447</v>
      </c>
      <c r="F181" s="113">
        <v>9971</v>
      </c>
      <c r="G181" s="111">
        <f t="shared" ref="G181" si="7">IFERROR(((E181/F181)-1)*100,IF(E181+F181&lt;&gt;0,100,0))</f>
        <v>-5.255240196570055</v>
      </c>
    </row>
    <row r="182" spans="1:7" x14ac:dyDescent="0.2">
      <c r="A182" s="101" t="s">
        <v>32</v>
      </c>
      <c r="B182" s="112">
        <v>3111</v>
      </c>
      <c r="C182" s="113">
        <v>3004</v>
      </c>
      <c r="D182" s="111">
        <f t="shared" si="6"/>
        <v>3.5619174434087908</v>
      </c>
      <c r="E182" s="113">
        <v>130891</v>
      </c>
      <c r="F182" s="113">
        <v>133031</v>
      </c>
      <c r="G182" s="111">
        <f t="shared" ref="G182" si="8">IFERROR(((E182/F182)-1)*100,IF(E182+F182&lt;&gt;0,100,0))</f>
        <v>-1.6086476084521628</v>
      </c>
    </row>
    <row r="183" spans="1:7" x14ac:dyDescent="0.2">
      <c r="A183" s="101" t="s">
        <v>92</v>
      </c>
      <c r="B183" s="112">
        <v>38912</v>
      </c>
      <c r="C183" s="113">
        <v>39424</v>
      </c>
      <c r="D183" s="111">
        <f t="shared" si="6"/>
        <v>-1.2987012987012991</v>
      </c>
      <c r="E183" s="113">
        <v>2762482</v>
      </c>
      <c r="F183" s="113">
        <v>2793617</v>
      </c>
      <c r="G183" s="111">
        <f t="shared" ref="G183" si="9">IFERROR(((E183/F183)-1)*100,IF(E183+F183&lt;&gt;0,100,0))</f>
        <v>-1.1145049589832867</v>
      </c>
    </row>
    <row r="184" spans="1:7" x14ac:dyDescent="0.2">
      <c r="A184" s="101" t="s">
        <v>93</v>
      </c>
      <c r="B184" s="112">
        <v>49250</v>
      </c>
      <c r="C184" s="113">
        <v>62483</v>
      </c>
      <c r="D184" s="111">
        <f t="shared" si="6"/>
        <v>-21.178560568474623</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2022-06-13T06:30:30Z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