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3570" yWindow="-135" windowWidth="20250" windowHeight="11055"/>
  </bookViews>
  <sheets>
    <sheet name="Sheet1" sheetId="1" r:id="rId1"/>
  </sheets>
  <definedNames>
    <definedName name="_xlnm.Print_Area" localSheetId="0">Sheet1!$A$1:$G$189</definedName>
  </definedNames>
  <calcPr calcId="144525"/>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G149" i="1" s="1"/>
  <c r="C149" i="1"/>
  <c r="B149" i="1"/>
  <c r="C160" i="1"/>
  <c r="B160"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<sst xmlns="http://schemas.openxmlformats.org/spreadsheetml/2006/main" count="265" uniqueCount="100">
  <si>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</si>
  <si>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</si>
  <si>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</si>
  <si>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</si>
  <si>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</si>
  <si>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</si>
  <si>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</si>
  <si>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</si>
  <si>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</si>
  <si>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</si>
  <si>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</si>
  <si>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</si>
  <si>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</si>
  <si>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</si>
  <si>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</si>
  <si>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</si>
  <si>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</si>
  <si>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</si>
  <si>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</si>
  <si>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</si>
  <si>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</si>
  <si>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</si>
  <si>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</si>
  <si>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</si>
  <si>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</si>
  <si>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</si>
  <si>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</si>
  <si>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</si>
  <si>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</si>
  <si>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</si>
  <si>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</si>
  <si>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</si>
  <si>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</si>
  <si>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</si>
  <si>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</si>
  <si>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</si>
  <si>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</si>
  <si>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</si>
  <si>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</si>
  <si>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</si>
  <si>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</si>
  <si>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</si>
  <si>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</si>
  <si>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</si>
  <si>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</si>
  <si>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</si>
  <si>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</si>
  <si>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</si>
  <si>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</si>
  <si>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</si>
  <si>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</si>
  <si>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</si>
  <si>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</si>
  <si>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</si>
  <si>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</si>
  <si>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</si>
  <si>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</si>
  <si>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</si>
  <si>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</si>
  <si>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</si>
  <si>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</si>
  <si>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</si>
  <si>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</si>
  <si>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</si>
  <si>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</si>
  <si>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</si>
  <si>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</si>
  <si>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</si>
  <si>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</si>
  <si>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</si>
  <si>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</si>
  <si>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</si>
  <si>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</si>
  <si>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</si>
  <si>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</si>
  <si>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</si>
  <si>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</si>
  <si>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</si>
  <si>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</si>
  <si>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</si>
  <si>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</si>
  <si>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</si>
  <si>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</si>
  <si>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</si>
  <si>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</si>
  <si>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</si>
  <si>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</si>
  <si>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</si>
  <si>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</si>
  <si>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</si>
  <si>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</si>
  <si>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</si>
  <si>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</si>
  <si>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</si>
  <si>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</si>
  <si>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</si>
  <si>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</si>
  <si>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15 January 2021</t>
  </si>
  <si>
    <t>15.01.2021</t>
  </si>
  <si>
    <t>03.01.2020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</si>
</sst>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1">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2021</v>
      </c>
      <c r="F10" s="125">
        <v>2020</v>
      </c>
      <c r="G10" s="29" t="s">
        <v>7</v>
      </c>
    </row>
    <row r="11" spans="1:7" s="16" customFormat="1" ht="12" x14ac:dyDescent="0.2">
      <c r="A11" s="64" t="s">
        <v>8</v>
      </c>
      <c r="B11" s="67">
        <v>1601853</v>
      </c>
      <c r="C11" s="67">
        <v>579106</v>
      </c>
      <c r="D11" s="98">
        <f>IFERROR(((B11/C11)-1)*100,IF(B11+C11&lt;&gt;0,100,0))</f>
        <v>176.6079094328154</v>
      </c>
      <c r="E11" s="67">
        <v>3060112</v>
      </c>
      <c r="F11" s="67">
        <v>384935</v>
      </c>
      <c r="G11" s="98">
        <f>IFERROR(((E11/F11)-1)*100,IF(E11+F11&lt;&gt;0,100,0))</f>
        <v>694.9685011755231</v>
      </c>
    </row>
    <row r="12" spans="1:7" s="16" customFormat="1" ht="12" x14ac:dyDescent="0.2">
      <c r="A12" s="64" t="s">
        <v>9</v>
      </c>
      <c r="B12" s="67">
        <v>2098759.9810000001</v>
      </c>
      <c r="C12" s="67">
        <v>676935.64</v>
      </c>
      <c r="D12" s="98">
        <f>IFERROR(((B12/C12)-1)*100,IF(B12+C12&lt;&gt;0,100,0))</f>
        <v>210.0383340726454</v>
      </c>
      <c r="E12" s="67">
        <v>4142794.003</v>
      </c>
      <c r="F12" s="67">
        <v>445375.989</v>
      </c>
      <c r="G12" s="98">
        <f>IFERROR(((E12/F12)-1)*100,IF(E12+F12&lt;&gt;0,100,0))</f>
        <v>830.17901847420865</v>
      </c>
    </row>
    <row r="13" spans="1:7" s="16" customFormat="1" ht="12" x14ac:dyDescent="0.2">
      <c r="A13" s="64" t="s">
        <v>10</v>
      </c>
      <c r="B13" s="67">
        <v>105929934.324993</v>
      </c>
      <c r="C13" s="67">
        <v>33319872.911947101</v>
      </c>
      <c r="D13" s="98">
        <f>IFERROR(((B13/C13)-1)*100,IF(B13+C13&lt;&gt;0,100,0))</f>
        <v>217.91818235600471</v>
      </c>
      <c r="E13" s="67">
        <v>193104955.52994099</v>
      </c>
      <c r="F13" s="67">
        <v>21471930.717566598</v>
      </c>
      <c r="G13" s="98">
        <f>IFERROR(((E13/F13)-1)*100,IF(E13+F13&lt;&gt;0,100,0))</f>
        <v>799.33671112285276</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320</v>
      </c>
      <c r="C16" s="67">
        <v>93</v>
      </c>
      <c r="D16" s="98">
        <f>IFERROR(((B16/C16)-1)*100,IF(B16+C16&lt;&gt;0,100,0))</f>
        <v>244.08602150537635</v>
      </c>
      <c r="E16" s="67">
        <v>574</v>
      </c>
      <c r="F16" s="67">
        <v>37</v>
      </c>
      <c r="G16" s="98">
        <f>IFERROR(((E16/F16)-1)*100,IF(E16+F16&lt;&gt;0,100,0))</f>
        <v>1451.3513513513515</v>
      </c>
    </row>
    <row r="17" spans="1:7" s="16" customFormat="1" ht="12" x14ac:dyDescent="0.2">
      <c r="A17" s="64" t="s">
        <v>9</v>
      </c>
      <c r="B17" s="67">
        <v>218263.53599999999</v>
      </c>
      <c r="C17" s="67">
        <v>62513.220999999998</v>
      </c>
      <c r="D17" s="98">
        <f>IFERROR(((B17/C17)-1)*100,IF(B17+C17&lt;&gt;0,100,0))</f>
        <v>249.14780027092189</v>
      </c>
      <c r="E17" s="67">
        <v>681248.77099999995</v>
      </c>
      <c r="F17" s="67">
        <v>46068.142999999996</v>
      </c>
      <c r="G17" s="98">
        <f>IFERROR(((E17/F17)-1)*100,IF(E17+F17&lt;&gt;0,100,0))</f>
        <v>1378.7849620940874</v>
      </c>
    </row>
    <row r="18" spans="1:7" s="16" customFormat="1" ht="12" x14ac:dyDescent="0.2">
      <c r="A18" s="64" t="s">
        <v>10</v>
      </c>
      <c r="B18" s="67">
        <v>9057467.0131536108</v>
      </c>
      <c r="C18" s="67">
        <v>952833.36378715502</v>
      </c>
      <c r="D18" s="98">
        <f>IFERROR(((B18/C18)-1)*100,IF(B18+C18&lt;&gt;0,100,0))</f>
        <v>850.58247930714538</v>
      </c>
      <c r="E18" s="67">
        <v>16072893.310521699</v>
      </c>
      <c r="F18" s="67">
        <v>412749.92073667003</v>
      </c>
      <c r="G18" s="98">
        <f>IFERROR(((E18/F18)-1)*100,IF(E18+F18&lt;&gt;0,100,0))</f>
        <v>3794.0996722264745</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2021</v>
      </c>
      <c r="F23" s="125">
        <v>2020</v>
      </c>
      <c r="G23" s="29" t="s">
        <v>13</v>
      </c>
    </row>
    <row r="24" spans="1:7" s="16" customFormat="1" ht="12" x14ac:dyDescent="0.2">
      <c r="A24" s="64" t="s">
        <v>14</v>
      </c>
      <c r="B24" s="66">
        <v>22849447.308680002</v>
      </c>
      <c r="C24" s="66">
        <v>5134891.9074900001</v>
      </c>
      <c r="D24" s="65">
        <f>B24-C24</f>
        <v>17714555.401190002</v>
      </c>
      <c r="E24" s="67">
        <v>38871814.094329998</v>
      </c>
      <c r="F24" s="67">
        <v>3475702.9327699998</v>
      </c>
      <c r="G24" s="65">
        <f>E24-F24</f>
        <v>35396111.161559999</v>
      </c>
    </row>
    <row r="25" spans="1:7" s="16" customFormat="1" ht="12" x14ac:dyDescent="0.2">
      <c r="A25" s="68" t="s">
        <v>15</v>
      </c>
      <c r="B25" s="66">
        <v>15956713.99704</v>
      </c>
      <c r="C25" s="66">
        <v>5447676.1431</v>
      </c>
      <c r="D25" s="65">
        <f>B25-C25</f>
        <v>10509037.853939999</v>
      </c>
      <c r="E25" s="67">
        <v>31386776.502360001</v>
      </c>
      <c r="F25" s="67">
        <v>3343387.1124700001</v>
      </c>
      <c r="G25" s="65">
        <f>E25-F25</f>
        <v>28043389.38989</v>
      </c>
    </row>
    <row r="26" spans="1:7" s="28" customFormat="1" ht="12" x14ac:dyDescent="0.2">
      <c r="A26" s="69" t="s">
        <v>16</v>
      </c>
      <c r="B26" s="70">
        <f>B24-B25</f>
        <v>6892733.3116400018</v>
      </c>
      <c r="C26" s="70">
        <f>C24-C25</f>
        <v>-312784.23560999986</v>
      </c>
      <c r="D26" s="70"/>
      <c r="E26" s="70">
        <f>E24-E25</f>
        <v>7485037.5919699967</v>
      </c>
      <c r="F26" s="70">
        <f>F24-F25</f>
        <v>132315.82029999979</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63549.749865350001</v>
      </c>
      <c r="C33" s="126">
        <v>57810.002946410001</v>
      </c>
      <c r="D33" s="98">
        <f t="shared" ref="D33:D42" si="0">IFERROR(((B33/C33)-1)*100,IF(B33+C33&lt;&gt;0,100,0))</f>
        <v>9.9286397273855123</v>
      </c>
      <c r="E33" s="64"/>
      <c r="F33" s="126">
        <v>64079.16</v>
      </c>
      <c r="G33" s="126">
        <v>63382.12</v>
      </c>
    </row>
    <row r="34" spans="1:7" s="16" customFormat="1" ht="12" x14ac:dyDescent="0.2">
      <c r="A34" s="64" t="s">
        <v>23</v>
      </c>
      <c r="B34" s="126">
        <v>65736.901053590002</v>
      </c>
      <c r="C34" s="126">
        <v>78117.406088439995</v>
      </c>
      <c r="D34" s="98">
        <f t="shared" si="0"/>
        <v>-15.848586960034883</v>
      </c>
      <c r="E34" s="64"/>
      <c r="F34" s="126">
        <v>66472</v>
      </c>
      <c r="G34" s="126">
        <v>65074.2</v>
      </c>
    </row>
    <row r="35" spans="1:7" s="16" customFormat="1" ht="12" x14ac:dyDescent="0.2">
      <c r="A35" s="64" t="s">
        <v>24</v>
      </c>
      <c r="B35" s="126">
        <v>45333.363721050002</v>
      </c>
      <c r="C35" s="126">
        <v>45977.087708749998</v>
      </c>
      <c r="D35" s="98">
        <f t="shared" si="0"/>
        <v>-1.4000973523546789</v>
      </c>
      <c r="E35" s="64"/>
      <c r="F35" s="126">
        <v>46029.32</v>
      </c>
      <c r="G35" s="126">
        <v>44639.29</v>
      </c>
    </row>
    <row r="36" spans="1:7" s="16" customFormat="1" ht="12" x14ac:dyDescent="0.2">
      <c r="A36" s="64" t="s">
        <v>25</v>
      </c>
      <c r="B36" s="126">
        <v>58446.353435570003</v>
      </c>
      <c r="C36" s="126">
        <v>51536.495179010002</v>
      </c>
      <c r="D36" s="98">
        <f t="shared" si="0"/>
        <v>13.407699209189294</v>
      </c>
      <c r="E36" s="64"/>
      <c r="F36" s="126">
        <v>59001.81</v>
      </c>
      <c r="G36" s="126">
        <v>58295.01</v>
      </c>
    </row>
    <row r="37" spans="1:7" s="16" customFormat="1" ht="12" x14ac:dyDescent="0.2">
      <c r="A37" s="64" t="s">
        <v>79</v>
      </c>
      <c r="B37" s="126">
        <v>63855.24815693</v>
      </c>
      <c r="C37" s="126">
        <v>50201.35799733</v>
      </c>
      <c r="D37" s="98">
        <f t="shared" si="0"/>
        <v>27.19824862173288</v>
      </c>
      <c r="E37" s="64"/>
      <c r="F37" s="126">
        <v>65688.710000000006</v>
      </c>
      <c r="G37" s="126">
        <v>63792.53</v>
      </c>
    </row>
    <row r="38" spans="1:7" s="16" customFormat="1" ht="12" x14ac:dyDescent="0.2">
      <c r="A38" s="64" t="s">
        <v>26</v>
      </c>
      <c r="B38" s="126">
        <v>83811.008483230005</v>
      </c>
      <c r="C38" s="126">
        <v>70394.788067720001</v>
      </c>
      <c r="D38" s="98">
        <f t="shared" si="0"/>
        <v>19.058542235546703</v>
      </c>
      <c r="E38" s="64"/>
      <c r="F38" s="126">
        <v>84458.22</v>
      </c>
      <c r="G38" s="126">
        <v>81562.03</v>
      </c>
    </row>
    <row r="39" spans="1:7" s="16" customFormat="1" ht="12" x14ac:dyDescent="0.2">
      <c r="A39" s="64" t="s">
        <v>27</v>
      </c>
      <c r="B39" s="126">
        <v>11916.88571344</v>
      </c>
      <c r="C39" s="126">
        <v>15701.858836990001</v>
      </c>
      <c r="D39" s="98">
        <f t="shared" si="0"/>
        <v>-24.105255071033159</v>
      </c>
      <c r="E39" s="64"/>
      <c r="F39" s="126">
        <v>12310.12</v>
      </c>
      <c r="G39" s="126">
        <v>11785.85</v>
      </c>
    </row>
    <row r="40" spans="1:7" s="16" customFormat="1" ht="12" x14ac:dyDescent="0.2">
      <c r="A40" s="64" t="s">
        <v>28</v>
      </c>
      <c r="B40" s="126">
        <v>79873.300903320007</v>
      </c>
      <c r="C40" s="126">
        <v>74586.277602899994</v>
      </c>
      <c r="D40" s="98">
        <f t="shared" si="0"/>
        <v>7.0884664985807699</v>
      </c>
      <c r="E40" s="64"/>
      <c r="F40" s="126">
        <v>80395.490000000005</v>
      </c>
      <c r="G40" s="126">
        <v>78835.960000000006</v>
      </c>
    </row>
    <row r="41" spans="1:7" s="16" customFormat="1" ht="12" x14ac:dyDescent="0.2">
      <c r="A41" s="64" t="s">
        <v>29</v>
      </c>
      <c r="B41" s="126">
        <v>3866.1979477599998</v>
      </c>
      <c r="C41" s="126">
        <v>2959.8786424199998</v>
      </c>
      <c r="D41" s="98">
        <f t="shared" si="0"/>
        <v>30.620150851826565</v>
      </c>
      <c r="E41" s="64"/>
      <c r="F41" s="126">
        <v>4057.91</v>
      </c>
      <c r="G41" s="126">
        <v>3809.63</v>
      </c>
    </row>
    <row r="42" spans="1:7" s="16" customFormat="1" ht="12" x14ac:dyDescent="0.2">
      <c r="A42" s="64" t="s">
        <v>78</v>
      </c>
      <c r="B42" s="126">
        <v>988.03599975999998</v>
      </c>
      <c r="C42" s="126">
        <v>876.67682058000003</v>
      </c>
      <c r="D42" s="98">
        <f t="shared" si="0"/>
        <v>12.702420842645967</v>
      </c>
      <c r="E42" s="64"/>
      <c r="F42" s="126">
        <v>1027.0999999999999</v>
      </c>
      <c r="G42" s="126">
        <v>987.91</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18857.8651821534</v>
      </c>
      <c r="D48" s="72"/>
      <c r="E48" s="127">
        <v>17701.151069573301</v>
      </c>
      <c r="F48" s="72"/>
      <c r="G48" s="98">
        <f>IFERROR(((C48/E48)-1)*100,IF(C48+E48&lt;&gt;0,100,0))</f>
        <v>6.5346830160010638</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3976</v>
      </c>
      <c r="D54" s="75"/>
      <c r="E54" s="128">
        <v>867276</v>
      </c>
      <c r="F54" s="128">
        <v>101620068.203458</v>
      </c>
      <c r="G54" s="128">
        <v>10138615.92</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2021</v>
      </c>
      <c r="F67" s="125">
        <v>2020</v>
      </c>
      <c r="G67" s="50" t="s">
        <v>7</v>
      </c>
    </row>
    <row r="68" spans="1:7" s="16" customFormat="1" ht="12" x14ac:dyDescent="0.2">
      <c r="A68" s="77" t="s">
        <v>53</v>
      </c>
      <c r="B68" s="67">
        <v>5263</v>
      </c>
      <c r="C68" s="66">
        <v>1830</v>
      </c>
      <c r="D68" s="98">
        <f>IFERROR(((B68/C68)-1)*100,IF(B68+C68&lt;&gt;0,100,0))</f>
        <v>187.59562841530055</v>
      </c>
      <c r="E68" s="66">
        <v>9607</v>
      </c>
      <c r="F68" s="66">
        <v>1166</v>
      </c>
      <c r="G68" s="98">
        <f>IFERROR(((E68/F68)-1)*100,IF(E68+F68&lt;&gt;0,100,0))</f>
        <v>723.92795883361919</v>
      </c>
    </row>
    <row r="69" spans="1:7" s="16" customFormat="1" ht="12" x14ac:dyDescent="0.2">
      <c r="A69" s="79" t="s">
        <v>54</v>
      </c>
      <c r="B69" s="67">
        <v>166545438.37599999</v>
      </c>
      <c r="C69" s="66">
        <v>35195024.265000001</v>
      </c>
      <c r="D69" s="98">
        <f>IFERROR(((B69/C69)-1)*100,IF(B69+C69&lt;&gt;0,100,0))</f>
        <v>373.20734067975218</v>
      </c>
      <c r="E69" s="66">
        <v>304205649.33600003</v>
      </c>
      <c r="F69" s="66">
        <v>16971804.647</v>
      </c>
      <c r="G69" s="98">
        <f>IFERROR(((E69/F69)-1)*100,IF(E69+F69&lt;&gt;0,100,0))</f>
        <v>1692.4178109708123</v>
      </c>
    </row>
    <row r="70" spans="1:7" s="62" customFormat="1" ht="12" x14ac:dyDescent="0.2">
      <c r="A70" s="79" t="s">
        <v>55</v>
      </c>
      <c r="B70" s="67">
        <v>164901165.5984</v>
      </c>
      <c r="C70" s="66">
        <v>36544176.138219997</v>
      </c>
      <c r="D70" s="98">
        <f>IFERROR(((B70/C70)-1)*100,IF(B70+C70&lt;&gt;0,100,0))</f>
        <v>351.23787980524997</v>
      </c>
      <c r="E70" s="66">
        <v>298339236.15825999</v>
      </c>
      <c r="F70" s="66">
        <v>17644135.2599</v>
      </c>
      <c r="G70" s="98">
        <f>IFERROR(((E70/F70)-1)*100,IF(E70+F70&lt;&gt;0,100,0))</f>
        <v>1590.8691288277441</v>
      </c>
    </row>
    <row r="71" spans="1:7" s="16" customFormat="1" ht="12" x14ac:dyDescent="0.2">
      <c r="A71" s="79" t="s">
        <v>94</v>
      </c>
      <c r="B71" s="98">
        <f>IFERROR(B69/B68/1000,)</f>
        <v>31.644582628918865</v>
      </c>
      <c r="C71" s="98">
        <f>IFERROR(C69/C68/1000,)</f>
        <v>19.232253696721312</v>
      </c>
      <c r="D71" s="98">
        <f>IFERROR(((B71/C71)-1)*100,IF(B71+C71&lt;&gt;0,100,0))</f>
        <v>64.539128528205666</v>
      </c>
      <c r="E71" s="98">
        <f>IFERROR(E69/E68/1000,)</f>
        <v>31.664999410429896</v>
      </c>
      <c r="F71" s="98">
        <f>IFERROR(F69/F68/1000,)</f>
        <v>14.55557859948542</v>
      </c>
      <c r="G71" s="98">
        <f>IFERROR(((E71/F71)-1)*100,IF(E71+F71&lt;&gt;0,100,0))</f>
        <v>117.54545306463697</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2948</v>
      </c>
      <c r="C74" s="66">
        <v>1259</v>
      </c>
      <c r="D74" s="98">
        <f>IFERROR(((B74/C74)-1)*100,IF(B74+C74&lt;&gt;0,100,0))</f>
        <v>134.154090548054</v>
      </c>
      <c r="E74" s="66">
        <v>4899</v>
      </c>
      <c r="F74" s="66">
        <v>569</v>
      </c>
      <c r="G74" s="98">
        <f>IFERROR(((E74/F74)-1)*100,IF(E74+F74&lt;&gt;0,100,0))</f>
        <v>760.98418277680139</v>
      </c>
    </row>
    <row r="75" spans="1:7" s="16" customFormat="1" ht="12" x14ac:dyDescent="0.2">
      <c r="A75" s="79" t="s">
        <v>54</v>
      </c>
      <c r="B75" s="67">
        <v>452741554.986</v>
      </c>
      <c r="C75" s="66">
        <v>206605285.02599999</v>
      </c>
      <c r="D75" s="98">
        <f>IFERROR(((B75/C75)-1)*100,IF(B75+C75&lt;&gt;0,100,0))</f>
        <v>119.13357876059428</v>
      </c>
      <c r="E75" s="66">
        <v>784995779.98599994</v>
      </c>
      <c r="F75" s="66">
        <v>104232855.02599999</v>
      </c>
      <c r="G75" s="98">
        <f>IFERROR(((E75/F75)-1)*100,IF(E75+F75&lt;&gt;0,100,0))</f>
        <v>653.11741177020383</v>
      </c>
    </row>
    <row r="76" spans="1:7" s="16" customFormat="1" ht="12" x14ac:dyDescent="0.2">
      <c r="A76" s="79" t="s">
        <v>55</v>
      </c>
      <c r="B76" s="67">
        <v>454545995.96917999</v>
      </c>
      <c r="C76" s="66">
        <v>197841612.51591</v>
      </c>
      <c r="D76" s="98">
        <f>IFERROR(((B76/C76)-1)*100,IF(B76+C76&lt;&gt;0,100,0))</f>
        <v>129.75247228771266</v>
      </c>
      <c r="E76" s="66">
        <v>781107481.85125005</v>
      </c>
      <c r="F76" s="66">
        <v>98645262.730279997</v>
      </c>
      <c r="G76" s="98">
        <f>IFERROR(((E76/F76)-1)*100,IF(E76+F76&lt;&gt;0,100,0))</f>
        <v>691.83476249334626</v>
      </c>
    </row>
    <row r="77" spans="1:7" s="16" customFormat="1" ht="12" x14ac:dyDescent="0.2">
      <c r="A77" s="79" t="s">
        <v>94</v>
      </c>
      <c r="B77" s="98">
        <f>IFERROR(B75/B74/1000,)</f>
        <v>153.57583276322933</v>
      </c>
      <c r="C77" s="98">
        <f>IFERROR(C75/C74/1000,)</f>
        <v>164.1026886624305</v>
      </c>
      <c r="D77" s="98">
        <f>IFERROR(((B77/C77)-1)*100,IF(B77+C77&lt;&gt;0,100,0))</f>
        <v>-6.4147979445087433</v>
      </c>
      <c r="E77" s="98">
        <f>IFERROR(E75/E74/1000,)</f>
        <v>160.23592161379872</v>
      </c>
      <c r="F77" s="98">
        <f>IFERROR(F75/F74/1000,)</f>
        <v>183.18603695254831</v>
      </c>
      <c r="G77" s="98">
        <f>IFERROR(((E77/F77)-1)*100,IF(E77+F77&lt;&gt;0,100,0))</f>
        <v>-12.528310410849974</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119</v>
      </c>
      <c r="C80" s="66">
        <v>105</v>
      </c>
      <c r="D80" s="98">
        <f>IFERROR(((B80/C80)-1)*100,IF(B80+C80&lt;&gt;0,100,0))</f>
        <v>13.33333333333333</v>
      </c>
      <c r="E80" s="66">
        <v>244</v>
      </c>
      <c r="F80" s="66">
        <v>90</v>
      </c>
      <c r="G80" s="98">
        <f>IFERROR(((E80/F80)-1)*100,IF(E80+F80&lt;&gt;0,100,0))</f>
        <v>171.11111111111111</v>
      </c>
    </row>
    <row r="81" spans="1:7" s="16" customFormat="1" ht="12" x14ac:dyDescent="0.2">
      <c r="A81" s="79" t="s">
        <v>54</v>
      </c>
      <c r="B81" s="67">
        <v>8817117.3000000007</v>
      </c>
      <c r="C81" s="66">
        <v>4124170.108</v>
      </c>
      <c r="D81" s="98">
        <f>IFERROR(((B81/C81)-1)*100,IF(B81+C81&lt;&gt;0,100,0))</f>
        <v>113.79130998735225</v>
      </c>
      <c r="E81" s="66">
        <v>17519925.77</v>
      </c>
      <c r="F81" s="66">
        <v>3717432.0839999998</v>
      </c>
      <c r="G81" s="98">
        <f>IFERROR(((E81/F81)-1)*100,IF(E81+F81&lt;&gt;0,100,0))</f>
        <v>371.29107873702856</v>
      </c>
    </row>
    <row r="82" spans="1:7" s="16" customFormat="1" ht="12" x14ac:dyDescent="0.2">
      <c r="A82" s="79" t="s">
        <v>55</v>
      </c>
      <c r="B82" s="67">
        <v>1940891.32580896</v>
      </c>
      <c r="C82" s="66">
        <v>730516.69235006697</v>
      </c>
      <c r="D82" s="98">
        <f>IFERROR(((B82/C82)-1)*100,IF(B82+C82&lt;&gt;0,100,0))</f>
        <v>165.68747109188246</v>
      </c>
      <c r="E82" s="66">
        <v>3265977.2899493398</v>
      </c>
      <c r="F82" s="66">
        <v>537219.11786001595</v>
      </c>
      <c r="G82" s="98">
        <f>IFERROR(((E82/F82)-1)*100,IF(E82+F82&lt;&gt;0,100,0))</f>
        <v>507.94137464042387</v>
      </c>
    </row>
    <row r="83" spans="1:7" s="32" customFormat="1" x14ac:dyDescent="0.2">
      <c r="A83" s="79" t="s">
        <v>94</v>
      </c>
      <c r="B83" s="98">
        <f>IFERROR(B81/B80/1000,)</f>
        <v>74.093422689075638</v>
      </c>
      <c r="C83" s="98">
        <f>IFERROR(C81/C80/1000,)</f>
        <v>39.277810552380949</v>
      </c>
      <c r="D83" s="98">
        <f>IFERROR(((B83/C83)-1)*100,IF(B83+C83&lt;&gt;0,100,0))</f>
        <v>88.639391165310855</v>
      </c>
      <c r="E83" s="98">
        <f>IFERROR(E81/E80/1000,)</f>
        <v>71.802974467213119</v>
      </c>
      <c r="F83" s="98">
        <f>IFERROR(F81/F80/1000,)</f>
        <v>41.304800933333333</v>
      </c>
      <c r="G83" s="98">
        <f>IFERROR(((E83/F83)-1)*100,IF(E83+F83&lt;&gt;0,100,0))</f>
        <v>73.836873304641685</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8330</v>
      </c>
      <c r="C86" s="64">
        <f>C68+C74+C80</f>
        <v>3194</v>
      </c>
      <c r="D86" s="98">
        <f>IFERROR(((B86/C86)-1)*100,IF(B86+C86&lt;&gt;0,100,0))</f>
        <v>160.80150281778333</v>
      </c>
      <c r="E86" s="64">
        <f>E68+E74+E80</f>
        <v>14750</v>
      </c>
      <c r="F86" s="64">
        <f>F68+F74+F80</f>
        <v>1825</v>
      </c>
      <c r="G86" s="98">
        <f>IFERROR(((E86/F86)-1)*100,IF(E86+F86&lt;&gt;0,100,0))</f>
        <v>708.21917808219177</v>
      </c>
    </row>
    <row r="87" spans="1:7" s="62" customFormat="1" ht="12" x14ac:dyDescent="0.2">
      <c r="A87" s="79" t="s">
        <v>54</v>
      </c>
      <c r="B87" s="64">
        <f t="shared" ref="B87:C87" si="1">B69+B75+B81</f>
        <v>628104110.66199994</v>
      </c>
      <c r="C87" s="64">
        <f t="shared" si="1"/>
        <v>245924479.39900002</v>
      </c>
      <c r="D87" s="98">
        <f>IFERROR(((B87/C87)-1)*100,IF(B87+C87&lt;&gt;0,100,0))</f>
        <v>155.40528222199987</v>
      </c>
      <c r="E87" s="64">
        <f t="shared" ref="E87:F87" si="2">E69+E75+E81</f>
        <v>1106721355.092</v>
      </c>
      <c r="F87" s="64">
        <f t="shared" si="2"/>
        <v>124922091.757</v>
      </c>
      <c r="G87" s="98">
        <f>IFERROR(((E87/F87)-1)*100,IF(E87+F87&lt;&gt;0,100,0))</f>
        <v>785.92925360616607</v>
      </c>
    </row>
    <row r="88" spans="1:7" s="62" customFormat="1" ht="12" x14ac:dyDescent="0.2">
      <c r="A88" s="79" t="s">
        <v>55</v>
      </c>
      <c r="B88" s="64">
        <f t="shared" ref="B88:C88" si="3">B70+B76+B82</f>
        <v>621388052.89338899</v>
      </c>
      <c r="C88" s="64">
        <f t="shared" si="3"/>
        <v>235116305.34648004</v>
      </c>
      <c r="D88" s="98">
        <f>IFERROR(((B88/C88)-1)*100,IF(B88+C88&lt;&gt;0,100,0))</f>
        <v>164.28964676766168</v>
      </c>
      <c r="E88" s="64">
        <f t="shared" ref="E88:F88" si="4">E70+E76+E82</f>
        <v>1082712695.2994595</v>
      </c>
      <c r="F88" s="64">
        <f t="shared" si="4"/>
        <v>116826617.10804002</v>
      </c>
      <c r="G88" s="98">
        <f>IFERROR(((E88/F88)-1)*100,IF(E88+F88&lt;&gt;0,100,0))</f>
        <v>826.76884951498528</v>
      </c>
    </row>
    <row r="89" spans="1:7" s="63" customFormat="1" x14ac:dyDescent="0.2">
      <c r="A89" s="79" t="s">
        <v>95</v>
      </c>
      <c r="B89" s="98">
        <f>IFERROR((B75/B87)*100,IF(B75+B87&lt;&gt;0,100,0))</f>
        <v>72.08065467185466</v>
      </c>
      <c r="C89" s="98">
        <f>IFERROR((C75/C87)*100,IF(C75+C87&lt;&gt;0,100,0))</f>
        <v>84.011679329731706</v>
      </c>
      <c r="D89" s="98">
        <f>IFERROR(((B89/C89)-1)*100,IF(B89+C89&lt;&gt;0,100,0))</f>
        <v>-14.20162619419829</v>
      </c>
      <c r="E89" s="98">
        <f>IFERROR((E75/E87)*100,IF(E75+E87&lt;&gt;0,100,0))</f>
        <v>70.929848455011012</v>
      </c>
      <c r="F89" s="98">
        <f>IFERROR((F75/F87)*100,IF(F75+F87&lt;&gt;0,100,0))</f>
        <v>83.43828826430078</v>
      </c>
      <c r="G89" s="98">
        <f>IFERROR(((E89/F89)-1)*100,IF(E89+F89&lt;&gt;0,100,0))</f>
        <v>-14.991246907735912</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2021</v>
      </c>
      <c r="F94" s="125">
        <v>2020</v>
      </c>
      <c r="G94" s="50" t="s">
        <v>13</v>
      </c>
    </row>
    <row r="95" spans="1:7" s="16" customFormat="1" ht="13.5" x14ac:dyDescent="0.2">
      <c r="A95" s="79" t="s">
        <v>87</v>
      </c>
      <c r="B95" s="66">
        <v>28108831.714000002</v>
      </c>
      <c r="C95" s="129">
        <v>5919888.7829999998</v>
      </c>
      <c r="D95" s="65">
        <f>B95-C95</f>
        <v>22188942.931000002</v>
      </c>
      <c r="E95" s="129">
        <v>52040125.364</v>
      </c>
      <c r="F95" s="129">
        <v>3506540.6409999998</v>
      </c>
      <c r="G95" s="80">
        <f>E95-F95</f>
        <v>48533584.722999997</v>
      </c>
    </row>
    <row r="96" spans="1:7" s="16" customFormat="1" ht="13.5" x14ac:dyDescent="0.2">
      <c r="A96" s="79" t="s">
        <v>88</v>
      </c>
      <c r="B96" s="66">
        <v>20904126.952</v>
      </c>
      <c r="C96" s="129">
        <v>6131327.5599999996</v>
      </c>
      <c r="D96" s="65">
        <f>B96-C96</f>
        <v>14772799.392000001</v>
      </c>
      <c r="E96" s="129">
        <v>49845540.857000001</v>
      </c>
      <c r="F96" s="129">
        <v>3482606.4180000001</v>
      </c>
      <c r="G96" s="80">
        <f>E96-F96</f>
        <v>46362934.439000003</v>
      </c>
    </row>
    <row r="97" spans="1:7" s="28" customFormat="1" ht="12" x14ac:dyDescent="0.2">
      <c r="A97" s="81" t="s">
        <v>16</v>
      </c>
      <c r="B97" s="65">
        <f>B95-B96</f>
        <v>7204704.762000002</v>
      </c>
      <c r="C97" s="65">
        <f>C95-C96</f>
        <v>-211438.77699999977</v>
      </c>
      <c r="D97" s="82"/>
      <c r="E97" s="65">
        <f>E95-E96</f>
        <v>2194584.5069999993</v>
      </c>
      <c r="F97" s="82">
        <f>F95-F96</f>
        <v>23934.222999999765</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71"/>
      <c r="C104" s="130">
        <v>698.632058399176</v>
      </c>
      <c r="D104" s="98">
        <f>IFERROR(((B104/C104)-1)*100,IF(B104+C104&lt;&gt;0,100,0))</f>
        <v>-100</v>
      </c>
      <c r="E104" s="84"/>
      <c r="F104" s="71"/>
      <c r="G104" s="71"/>
    </row>
    <row r="105" spans="1:7" s="16" customFormat="1" ht="12" x14ac:dyDescent="0.2">
      <c r="A105" s="79" t="s">
        <v>50</v>
      </c>
      <c r="B105" s="71"/>
      <c r="C105" s="130">
        <v>690.87840520908105</v>
      </c>
      <c r="D105" s="98">
        <f>IFERROR(((B105/C105)-1)*100,IF(B105+C105&lt;&gt;0,100,0))</f>
        <v>-100</v>
      </c>
      <c r="E105" s="84"/>
      <c r="F105" s="71"/>
      <c r="G105" s="71"/>
    </row>
    <row r="106" spans="1:7" s="16" customFormat="1" ht="12" x14ac:dyDescent="0.2">
      <c r="A106" s="79" t="s">
        <v>51</v>
      </c>
      <c r="B106" s="71"/>
      <c r="C106" s="130">
        <v>729.15336625416603</v>
      </c>
      <c r="D106" s="98">
        <f>IFERROR(((B106/C106)-1)*100,IF(B106+C106&lt;&gt;0,100,0))</f>
        <v>-100</v>
      </c>
      <c r="E106" s="84"/>
      <c r="F106" s="71"/>
      <c r="G106" s="71"/>
    </row>
    <row r="107" spans="1:7" s="28" customFormat="1" ht="12" x14ac:dyDescent="0.2">
      <c r="A107" s="81" t="s">
        <v>52</v>
      </c>
      <c r="B107" s="85"/>
      <c r="C107" s="84"/>
      <c r="D107" s="86"/>
      <c r="E107" s="84"/>
      <c r="F107" s="71"/>
      <c r="G107" s="71"/>
    </row>
    <row r="108" spans="1:7" s="16" customFormat="1" ht="12" x14ac:dyDescent="0.2">
      <c r="A108" s="79" t="s">
        <v>56</v>
      </c>
      <c r="B108" s="71"/>
      <c r="C108" s="130">
        <v>529.38067865959101</v>
      </c>
      <c r="D108" s="98">
        <f>IFERROR(((B108/C108)-1)*100,IF(B108+C108&lt;&gt;0,100,0))</f>
        <v>-100</v>
      </c>
      <c r="E108" s="84"/>
      <c r="F108" s="71"/>
      <c r="G108" s="71"/>
    </row>
    <row r="109" spans="1:7" s="16" customFormat="1" ht="12" x14ac:dyDescent="0.2">
      <c r="A109" s="79" t="s">
        <v>57</v>
      </c>
      <c r="B109" s="71"/>
      <c r="C109" s="130">
        <v>677.67794780318798</v>
      </c>
      <c r="D109" s="98">
        <f>IFERROR(((B109/C109)-1)*100,IF(B109+C109&lt;&gt;0,100,0))</f>
        <v>-100</v>
      </c>
      <c r="E109" s="84"/>
      <c r="F109" s="71"/>
      <c r="G109" s="71"/>
    </row>
    <row r="110" spans="1:7" s="16" customFormat="1" ht="12" x14ac:dyDescent="0.2">
      <c r="A110" s="79" t="s">
        <v>59</v>
      </c>
      <c r="B110" s="71"/>
      <c r="C110" s="130">
        <v>784.368322284638</v>
      </c>
      <c r="D110" s="98">
        <f>IFERROR(((B110/C110)-1)*100,IF(B110+C110&lt;&gt;0,100,0))</f>
        <v>-100</v>
      </c>
      <c r="E110" s="84"/>
      <c r="F110" s="71"/>
      <c r="G110" s="71"/>
    </row>
    <row r="111" spans="1:7" s="16" customFormat="1" ht="12" x14ac:dyDescent="0.2">
      <c r="A111" s="79" t="s">
        <v>58</v>
      </c>
      <c r="B111" s="71"/>
      <c r="C111" s="130">
        <v>752.162893381054</v>
      </c>
      <c r="D111" s="98">
        <f>IFERROR(((B111/C111)-1)*100,IF(B111+C111&lt;&gt;0,100,0))</f>
        <v>-100</v>
      </c>
      <c r="E111" s="84"/>
      <c r="F111" s="71"/>
      <c r="G111" s="71"/>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2021</v>
      </c>
      <c r="F117" s="125">
        <v>2020</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78">
        <v>0</v>
      </c>
      <c r="D119" s="98">
        <f>IFERROR(((B119/C119)-1)*100,IF(B119+C119&lt;&gt;0,100,0))</f>
        <v>0</v>
      </c>
      <c r="E119" s="66">
        <v>1</v>
      </c>
      <c r="F119" s="78">
        <v>0</v>
      </c>
      <c r="G119" s="98">
        <f>IFERROR(((E119/F119)-1)*100,IF(E119+F119&lt;&gt;0,100,0))</f>
        <v>100</v>
      </c>
    </row>
    <row r="120" spans="1:7" s="16" customFormat="1" ht="12" x14ac:dyDescent="0.2">
      <c r="A120" s="79" t="s">
        <v>72</v>
      </c>
      <c r="B120" s="67">
        <v>67</v>
      </c>
      <c r="C120" s="66">
        <v>8</v>
      </c>
      <c r="D120" s="98">
        <f>IFERROR(((B120/C120)-1)*100,IF(B120+C120&lt;&gt;0,100,0))</f>
        <v>737.5</v>
      </c>
      <c r="E120" s="66">
        <v>111</v>
      </c>
      <c r="F120" s="66">
        <v>4</v>
      </c>
      <c r="G120" s="98">
        <f>IFERROR(((E120/F120)-1)*100,IF(E120+F120&lt;&gt;0,100,0))</f>
        <v>2675</v>
      </c>
    </row>
    <row r="121" spans="1:7" s="16" customFormat="1" ht="12" x14ac:dyDescent="0.2">
      <c r="A121" s="79" t="s">
        <v>74</v>
      </c>
      <c r="B121" s="67">
        <v>6</v>
      </c>
      <c r="C121" s="66">
        <v>2</v>
      </c>
      <c r="D121" s="98">
        <f>IFERROR(((B121/C121)-1)*100,IF(B121+C121&lt;&gt;0,100,0))</f>
        <v>200</v>
      </c>
      <c r="E121" s="66">
        <v>15</v>
      </c>
      <c r="F121" s="66">
        <v>1</v>
      </c>
      <c r="G121" s="98">
        <f>IFERROR(((E121/F121)-1)*100,IF(E121+F121&lt;&gt;0,100,0))</f>
        <v>1400</v>
      </c>
    </row>
    <row r="122" spans="1:7" s="28" customFormat="1" ht="12" x14ac:dyDescent="0.2">
      <c r="A122" s="81" t="s">
        <v>34</v>
      </c>
      <c r="B122" s="82">
        <f>SUM(B119:B121)</f>
        <v>73</v>
      </c>
      <c r="C122" s="82">
        <f>SUM(C119:C121)</f>
        <v>10</v>
      </c>
      <c r="D122" s="98">
        <f>IFERROR(((B122/C122)-1)*100,IF(B122+C122&lt;&gt;0,100,0))</f>
        <v>630</v>
      </c>
      <c r="E122" s="82">
        <f>SUM(E119:E121)</f>
        <v>127</v>
      </c>
      <c r="F122" s="82">
        <f>SUM(F119:F121)</f>
        <v>5</v>
      </c>
      <c r="G122" s="98">
        <f>IFERROR(((E122/F122)-1)*100,IF(E122+F122&lt;&gt;0,100,0))</f>
        <v>2440</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14</v>
      </c>
      <c r="C125" s="66">
        <v>1</v>
      </c>
      <c r="D125" s="98">
        <f>IFERROR(((B125/C125)-1)*100,IF(B125+C125&lt;&gt;0,100,0))</f>
        <v>1300</v>
      </c>
      <c r="E125" s="66">
        <v>26</v>
      </c>
      <c r="F125" s="66">
        <v>0</v>
      </c>
      <c r="G125" s="98">
        <f>IFERROR(((E125/F125)-1)*100,IF(E125+F125&lt;&gt;0,100,0))</f>
        <v>100</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14</v>
      </c>
      <c r="C127" s="82">
        <f>SUM(C125:C126)</f>
        <v>1</v>
      </c>
      <c r="D127" s="98">
        <f>IFERROR(((B127/C127)-1)*100,IF(B127+C127&lt;&gt;0,100,0))</f>
        <v>1300</v>
      </c>
      <c r="E127" s="82">
        <f>SUM(E125:E126)</f>
        <v>26</v>
      </c>
      <c r="F127" s="82">
        <f>SUM(F125:F126)</f>
        <v>0</v>
      </c>
      <c r="G127" s="98">
        <f>IFERROR(((E127/F127)-1)*100,IF(E127+F127&lt;&gt;0,100,0))</f>
        <v>100</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78">
        <v>0</v>
      </c>
      <c r="D130" s="98">
        <f>IFERROR(((B130/C130)-1)*100,IF(B130+C130&lt;&gt;0,100,0))</f>
        <v>0</v>
      </c>
      <c r="E130" s="66">
        <v>1</v>
      </c>
      <c r="F130" s="78">
        <v>0</v>
      </c>
      <c r="G130" s="98">
        <f>IFERROR(((E130/F130)-1)*100,IF(E130+F130&lt;&gt;0,100,0))</f>
        <v>100</v>
      </c>
    </row>
    <row r="131" spans="1:7" s="16" customFormat="1" ht="12" x14ac:dyDescent="0.2">
      <c r="A131" s="79" t="s">
        <v>72</v>
      </c>
      <c r="B131" s="67">
        <v>31742</v>
      </c>
      <c r="C131" s="66">
        <v>2340</v>
      </c>
      <c r="D131" s="98">
        <f>IFERROR(((B131/C131)-1)*100,IF(B131+C131&lt;&gt;0,100,0))</f>
        <v>1256.4957264957266</v>
      </c>
      <c r="E131" s="66">
        <v>37062</v>
      </c>
      <c r="F131" s="66">
        <v>431</v>
      </c>
      <c r="G131" s="98">
        <f>IFERROR(((E131/F131)-1)*100,IF(E131+F131&lt;&gt;0,100,0))</f>
        <v>8499.0719257540604</v>
      </c>
    </row>
    <row r="132" spans="1:7" s="16" customFormat="1" ht="12" x14ac:dyDescent="0.2">
      <c r="A132" s="79" t="s">
        <v>74</v>
      </c>
      <c r="B132" s="67">
        <v>132</v>
      </c>
      <c r="C132" s="66">
        <v>9</v>
      </c>
      <c r="D132" s="98">
        <f>IFERROR(((B132/C132)-1)*100,IF(B132+C132&lt;&gt;0,100,0))</f>
        <v>1366.6666666666665</v>
      </c>
      <c r="E132" s="66">
        <v>286</v>
      </c>
      <c r="F132" s="66">
        <v>7</v>
      </c>
      <c r="G132" s="98">
        <f>IFERROR(((E132/F132)-1)*100,IF(E132+F132&lt;&gt;0,100,0))</f>
        <v>3985.7142857142853</v>
      </c>
    </row>
    <row r="133" spans="1:7" s="16" customFormat="1" ht="12" x14ac:dyDescent="0.2">
      <c r="A133" s="81" t="s">
        <v>34</v>
      </c>
      <c r="B133" s="82">
        <f>SUM(B130:B132)</f>
        <v>31874</v>
      </c>
      <c r="C133" s="82">
        <f>SUM(C130:C132)</f>
        <v>2349</v>
      </c>
      <c r="D133" s="98">
        <f>IFERROR(((B133/C133)-1)*100,IF(B133+C133&lt;&gt;0,100,0))</f>
        <v>1256.9178373776074</v>
      </c>
      <c r="E133" s="82">
        <f>SUM(E130:E132)</f>
        <v>37349</v>
      </c>
      <c r="F133" s="82">
        <f>SUM(F130:F132)</f>
        <v>438</v>
      </c>
      <c r="G133" s="98">
        <f>IFERROR(((E133/F133)-1)*100,IF(E133+F133&lt;&gt;0,100,0))</f>
        <v>8427.1689497716889</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5000</v>
      </c>
      <c r="C136" s="66">
        <v>22</v>
      </c>
      <c r="D136" s="98">
        <f>IFERROR(((B136/C136)-1)*100,)</f>
        <v>22627.272727272728</v>
      </c>
      <c r="E136" s="66">
        <v>13850</v>
      </c>
      <c r="F136" s="66">
        <v>0</v>
      </c>
      <c r="G136" s="98">
        <f>IFERROR(((E136/F136)-1)*100,)</f>
        <v>0</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5000</v>
      </c>
      <c r="C138" s="82">
        <f>SUM(C136:C137)</f>
        <v>22</v>
      </c>
      <c r="D138" s="98">
        <f>IFERROR(((B138/C138)-1)*100,)</f>
        <v>22627.272727272728</v>
      </c>
      <c r="E138" s="82">
        <f>SUM(E136:E137)</f>
        <v>13850</v>
      </c>
      <c r="F138" s="82">
        <f>SUM(F136:F137)</f>
        <v>0</v>
      </c>
      <c r="G138" s="98">
        <f>IFERROR(((E138/F138)-1)*100,)</f>
        <v>0</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78">
        <v>0</v>
      </c>
      <c r="D141" s="98">
        <f>IFERROR(((B141/C141)-1)*100,IF(B141+C141&lt;&gt;0,100,0))</f>
        <v>0</v>
      </c>
      <c r="E141" s="66">
        <v>24.012499999999999</v>
      </c>
      <c r="F141" s="78">
        <v>0</v>
      </c>
      <c r="G141" s="98">
        <f>IFERROR(((E141/F141)-1)*100,IF(E141+F141&lt;&gt;0,100,0))</f>
        <v>100</v>
      </c>
    </row>
    <row r="142" spans="1:7" s="32" customFormat="1" x14ac:dyDescent="0.2">
      <c r="A142" s="79" t="s">
        <v>72</v>
      </c>
      <c r="B142" s="67">
        <v>2962203.1198399998</v>
      </c>
      <c r="C142" s="66">
        <v>235593.79837999999</v>
      </c>
      <c r="D142" s="98">
        <f>IFERROR(((B142/C142)-1)*100,IF(B142+C142&lt;&gt;0,100,0))</f>
        <v>1157.3349299552135</v>
      </c>
      <c r="E142" s="66">
        <v>3405196.906</v>
      </c>
      <c r="F142" s="66">
        <v>44440.707880000002</v>
      </c>
      <c r="G142" s="98">
        <f>IFERROR(((E142/F142)-1)*100,IF(E142+F142&lt;&gt;0,100,0))</f>
        <v>7562.3372318793936</v>
      </c>
    </row>
    <row r="143" spans="1:7" s="32" customFormat="1" x14ac:dyDescent="0.2">
      <c r="A143" s="79" t="s">
        <v>74</v>
      </c>
      <c r="B143" s="67">
        <v>384395.47</v>
      </c>
      <c r="C143" s="66">
        <v>32053.21</v>
      </c>
      <c r="D143" s="98">
        <f>IFERROR(((B143/C143)-1)*100,IF(B143+C143&lt;&gt;0,100,0))</f>
        <v>1099.2417296114804</v>
      </c>
      <c r="E143" s="66">
        <v>863771.02</v>
      </c>
      <c r="F143" s="66">
        <v>18161.29</v>
      </c>
      <c r="G143" s="98">
        <f>IFERROR(((E143/F143)-1)*100,IF(E143+F143&lt;&gt;0,100,0))</f>
        <v>4656.1104965561362</v>
      </c>
    </row>
    <row r="144" spans="1:7" s="16" customFormat="1" ht="12" x14ac:dyDescent="0.2">
      <c r="A144" s="81" t="s">
        <v>34</v>
      </c>
      <c r="B144" s="82">
        <f>SUM(B141:B143)</f>
        <v>3346598.5898399996</v>
      </c>
      <c r="C144" s="82">
        <f>SUM(C141:C143)</f>
        <v>267647.00838000001</v>
      </c>
      <c r="D144" s="98">
        <f>IFERROR(((B144/C144)-1)*100,IF(B144+C144&lt;&gt;0,100,0))</f>
        <v>1150.3777307641578</v>
      </c>
      <c r="E144" s="82">
        <f>SUM(E141:E143)</f>
        <v>4268991.9385000002</v>
      </c>
      <c r="F144" s="82">
        <f>SUM(F141:F143)</f>
        <v>62601.997880000003</v>
      </c>
      <c r="G144" s="98">
        <f>IFERROR(((E144/F144)-1)*100,IF(E144+F144&lt;&gt;0,100,0))</f>
        <v>6719.2583033581614</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10805</v>
      </c>
      <c r="C147" s="66">
        <v>23.969000000000001</v>
      </c>
      <c r="D147" s="98">
        <f>IFERROR(((B147/C147)-1)*100,IF(B147+C147&lt;&gt;0,100,0))</f>
        <v>44979.060453085229</v>
      </c>
      <c r="E147" s="66">
        <v>29421.05</v>
      </c>
      <c r="F147" s="66">
        <v>0</v>
      </c>
      <c r="G147" s="98">
        <f>IFERROR(((E147/F147)-1)*100,IF(E147+F147&lt;&gt;0,100,0))</f>
        <v>100</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10805</v>
      </c>
      <c r="C149" s="82">
        <f>SUM(C147:C148)</f>
        <v>23.969000000000001</v>
      </c>
      <c r="D149" s="98">
        <f>IFERROR(((B149/C149)-1)*100,IF(B149+C149&lt;&gt;0,100,0))</f>
        <v>44979.060453085229</v>
      </c>
      <c r="E149" s="82">
        <f>SUM(E147:E148)</f>
        <v>29421.05</v>
      </c>
      <c r="F149" s="82">
        <f>SUM(F147:F148)</f>
        <v>0</v>
      </c>
      <c r="G149" s="98">
        <f>IFERROR(((E149/F149)-1)*100,IF(E149+F149&lt;&gt;0,100,0))</f>
        <v>100</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30001</v>
      </c>
      <c r="C152" s="78">
        <v>0</v>
      </c>
      <c r="D152" s="98">
        <f>IFERROR(((B152/C152)-1)*100,IF(B152+C152&lt;&gt;0,100,0))</f>
        <v>100</v>
      </c>
      <c r="E152" s="78"/>
      <c r="F152" s="78"/>
      <c r="G152" s="65"/>
    </row>
    <row r="153" spans="1:7" s="16" customFormat="1" ht="12" x14ac:dyDescent="0.2">
      <c r="A153" s="79" t="s">
        <v>72</v>
      </c>
      <c r="B153" s="67">
        <v>954677</v>
      </c>
      <c r="C153" s="66">
        <v>944845</v>
      </c>
      <c r="D153" s="98">
        <f>IFERROR(((B153/C153)-1)*100,IF(B153+C153&lt;&gt;0,100,0))</f>
        <v>1.0405939598558511</v>
      </c>
      <c r="E153" s="78"/>
      <c r="F153" s="78"/>
      <c r="G153" s="65"/>
    </row>
    <row r="154" spans="1:7" s="16" customFormat="1" ht="12" x14ac:dyDescent="0.2">
      <c r="A154" s="79" t="s">
        <v>74</v>
      </c>
      <c r="B154" s="67">
        <v>2173</v>
      </c>
      <c r="C154" s="66">
        <v>2710</v>
      </c>
      <c r="D154" s="98">
        <f>IFERROR(((B154/C154)-1)*100,IF(B154+C154&lt;&gt;0,100,0))</f>
        <v>-19.815498154981547</v>
      </c>
      <c r="E154" s="78"/>
      <c r="F154" s="78"/>
      <c r="G154" s="65"/>
    </row>
    <row r="155" spans="1:7" s="28" customFormat="1" ht="12" x14ac:dyDescent="0.2">
      <c r="A155" s="81" t="s">
        <v>34</v>
      </c>
      <c r="B155" s="82">
        <f>SUM(B152:B154)</f>
        <v>986851</v>
      </c>
      <c r="C155" s="82">
        <f>SUM(C152:C154)</f>
        <v>947555</v>
      </c>
      <c r="D155" s="98">
        <f>IFERROR(((B155/C155)-1)*100,IF(B155+C155&lt;&gt;0,100,0))</f>
        <v>4.14709436391556</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163397</v>
      </c>
      <c r="C158" s="66">
        <v>275198</v>
      </c>
      <c r="D158" s="98">
        <f>IFERROR(((B158/C158)-1)*100,IF(B158+C158&lt;&gt;0,100,0))</f>
        <v>-40.62565861670506</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163397</v>
      </c>
      <c r="C160" s="82">
        <f>SUM(C158:C159)</f>
        <v>275198</v>
      </c>
      <c r="D160" s="98">
        <f>IFERROR(((B160/C160)-1)*100,IF(B160+C160&lt;&gt;0,100,0))</f>
        <v>-40.62565861670506</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2021</v>
      </c>
      <c r="F166" s="125">
        <v>2020</v>
      </c>
      <c r="G166" s="50" t="s">
        <v>7</v>
      </c>
    </row>
    <row r="167" spans="1:7" x14ac:dyDescent="0.2">
      <c r="A167" s="102" t="s">
        <v>33</v>
      </c>
      <c r="B167" s="104"/>
      <c r="C167" s="104"/>
      <c r="D167" s="105"/>
      <c r="E167" s="106"/>
      <c r="F167" s="106"/>
      <c r="G167" s="107"/>
    </row>
    <row r="168" spans="1:7" x14ac:dyDescent="0.2">
      <c r="A168" s="101" t="s">
        <v>31</v>
      </c>
      <c r="B168" s="112">
        <v>9876</v>
      </c>
      <c r="C168" s="113">
        <v>4880</v>
      </c>
      <c r="D168" s="111">
        <f>IFERROR(((B168/C168)-1)*100,IF(B168+C168&lt;&gt;0,100,0))</f>
        <v>102.37704918032789</v>
      </c>
      <c r="E168" s="113">
        <v>20514</v>
      </c>
      <c r="F168" s="113">
        <v>2955</v>
      </c>
      <c r="G168" s="111">
        <f>IFERROR(((E168/F168)-1)*100,IF(E168+F168&lt;&gt;0,100,0))</f>
        <v>594.2131979695431</v>
      </c>
    </row>
    <row r="169" spans="1:7" x14ac:dyDescent="0.2">
      <c r="A169" s="101" t="s">
        <v>32</v>
      </c>
      <c r="B169" s="112">
        <v>57205</v>
      </c>
      <c r="C169" s="113">
        <v>24753</v>
      </c>
      <c r="D169" s="111">
        <f t="shared" ref="D169:D171" si="5">IFERROR(((B169/C169)-1)*100,IF(B169+C169&lt;&gt;0,100,0))</f>
        <v>131.10330061002708</v>
      </c>
      <c r="E169" s="113">
        <v>106776</v>
      </c>
      <c r="F169" s="113">
        <v>13421</v>
      </c>
      <c r="G169" s="111">
        <f>IFERROR(((E169/F169)-1)*100,IF(E169+F169&lt;&gt;0,100,0))</f>
        <v>695.58900230981294</v>
      </c>
    </row>
    <row r="170" spans="1:7" x14ac:dyDescent="0.2">
      <c r="A170" s="101" t="s">
        <v>92</v>
      </c>
      <c r="B170" s="112">
        <v>19124007</v>
      </c>
      <c r="C170" s="113">
        <v>6044031</v>
      </c>
      <c r="D170" s="111">
        <f t="shared" si="5"/>
        <v>216.41146446800155</v>
      </c>
      <c r="E170" s="113">
        <v>35692623</v>
      </c>
      <c r="F170" s="113">
        <v>3263838</v>
      </c>
      <c r="G170" s="111">
        <f>IFERROR(((E170/F170)-1)*100,IF(E170+F170&lt;&gt;0,100,0))</f>
        <v>993.57826583304688</v>
      </c>
    </row>
    <row r="171" spans="1:7" x14ac:dyDescent="0.2">
      <c r="A171" s="101" t="s">
        <v>93</v>
      </c>
      <c r="B171" s="112">
        <v>130914</v>
      </c>
      <c r="C171" s="113">
        <v>115319</v>
      </c>
      <c r="D171" s="111">
        <f t="shared" si="5"/>
        <v>13.523356948984988</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741</v>
      </c>
      <c r="C174" s="113">
        <v>195</v>
      </c>
      <c r="D174" s="111">
        <f t="shared" ref="D174:D177" si="6">IFERROR(((B174/C174)-1)*100,IF(B174+C174&lt;&gt;0,100,0))</f>
        <v>280</v>
      </c>
      <c r="E174" s="113">
        <v>1369</v>
      </c>
      <c r="F174" s="113">
        <v>95</v>
      </c>
      <c r="G174" s="111">
        <f t="shared" ref="G174" si="7">IFERROR(((E174/F174)-1)*100,IF(E174+F174&lt;&gt;0,100,0))</f>
        <v>1341.0526315789473</v>
      </c>
    </row>
    <row r="175" spans="1:7" x14ac:dyDescent="0.2">
      <c r="A175" s="101" t="s">
        <v>32</v>
      </c>
      <c r="B175" s="112">
        <v>6838</v>
      </c>
      <c r="C175" s="113">
        <v>2126</v>
      </c>
      <c r="D175" s="111">
        <f t="shared" si="6"/>
        <v>221.63687676387585</v>
      </c>
      <c r="E175" s="113">
        <v>15216</v>
      </c>
      <c r="F175" s="113">
        <v>635</v>
      </c>
      <c r="G175" s="111">
        <f t="shared" ref="G175" si="8">IFERROR(((E175/F175)-1)*100,IF(E175+F175&lt;&gt;0,100,0))</f>
        <v>2296.2204724409448</v>
      </c>
    </row>
    <row r="176" spans="1:7" x14ac:dyDescent="0.2">
      <c r="A176" s="101" t="s">
        <v>92</v>
      </c>
      <c r="B176" s="112">
        <v>199096</v>
      </c>
      <c r="C176" s="113">
        <v>21522</v>
      </c>
      <c r="D176" s="111">
        <f t="shared" si="6"/>
        <v>825.08131214571131</v>
      </c>
      <c r="E176" s="113">
        <v>360302</v>
      </c>
      <c r="F176" s="113">
        <v>5062</v>
      </c>
      <c r="G176" s="111">
        <f t="shared" ref="G176" si="9">IFERROR(((E176/F176)-1)*100,IF(E176+F176&lt;&gt;0,100,0))</f>
        <v>7017.7795337811149</v>
      </c>
    </row>
    <row r="177" spans="1:7" x14ac:dyDescent="0.2">
      <c r="A177" s="101" t="s">
        <v>93</v>
      </c>
      <c r="B177" s="112">
        <v>51117</v>
      </c>
      <c r="C177" s="113">
        <v>43393</v>
      </c>
      <c r="D177" s="111">
        <f t="shared" si="6"/>
        <v>17.800106007881467</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2021-01-18T06:51:42Z</dcterms:modified>
</cp:coreProperties>
</file>