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vypdcidp01.resources.jse.co.za\RW\Internal\Omega\"/>
    </mc:Choice>
  </mc:AlternateContent>
  <bookViews>
    <workbookView xWindow="3570" yWindow="-135" windowWidth="20250" windowHeight="11055"/>
  </bookViews>
  <sheets>
    <sheet name="Sheet1" sheetId="1" r:id="rId1"/>
  </sheets>
  <definedNames>
    <definedName name="_xlnm.Print_Area" localSheetId="0">Sheet1!$A$1:$G$189</definedName>
  </definedNames>
  <calcPr calcId="162913"/>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149"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<sst xmlns="http://schemas.openxmlformats.org/spreadsheetml/2006/main" count="265" uniqueCount="100">
  <si>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</si>
  <si>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</si>
  <si>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</si>
  <si>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</si>
  <si>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</si>
  <si>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</si>
  <si>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</si>
  <si>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</si>
  <si>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</si>
  <si>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</si>
  <si>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</si>
  <si>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</si>
  <si>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</si>
  <si>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</si>
  <si>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</si>
  <si>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</si>
  <si>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</si>
  <si>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</si>
  <si>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</si>
  <si>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</si>
  <si>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</si>
  <si>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</si>
  <si>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</si>
  <si>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</si>
  <si>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</si>
  <si>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</si>
  <si>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</si>
  <si>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</si>
  <si>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</si>
  <si>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</si>
  <si>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</si>
  <si>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</si>
  <si>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</si>
  <si>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</si>
  <si>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</si>
  <si>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</si>
  <si>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</si>
  <si>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</si>
  <si>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</si>
  <si>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</si>
  <si>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</si>
  <si>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</si>
  <si>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</si>
  <si>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</si>
  <si>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</si>
  <si>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</si>
  <si>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</si>
  <si>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</si>
  <si>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</si>
  <si>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</si>
  <si>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</si>
  <si>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</si>
  <si>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</si>
  <si>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</si>
  <si>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</si>
  <si>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</si>
  <si>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</si>
  <si>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</si>
  <si>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</si>
  <si>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</si>
  <si>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</si>
  <si>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</si>
  <si>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</si>
  <si>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</si>
  <si>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</si>
  <si>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</si>
  <si>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</si>
  <si>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</si>
  <si>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</si>
  <si>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</si>
  <si>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</si>
  <si>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</si>
  <si>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</si>
  <si>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</si>
  <si>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</si>
  <si>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</si>
  <si>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</si>
  <si>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</si>
  <si>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</si>
  <si>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</si>
  <si>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</si>
  <si>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</si>
  <si>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</si>
  <si>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</si>
  <si>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</si>
  <si>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</si>
  <si>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</si>
  <si>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</si>
  <si>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</si>
  <si>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</si>
  <si>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</si>
  <si>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</si>
  <si>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</si>
  <si>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</si>
  <si>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</si>
  <si>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</si>
  <si>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</si>
  <si>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12 November 2021</t>
  </si>
  <si>
    <t>12.11.2021</t>
  </si>
  <si>
    <t>06.11.2020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</si>
</sst>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2021</v>
      </c>
      <c r="F10" s="125">
        <v>2020</v>
      </c>
      <c r="G10" s="29" t="s">
        <v>7</v>
      </c>
    </row>
    <row r="11" spans="1:7" s="16" customFormat="1" ht="12" x14ac:dyDescent="0.2">
      <c r="A11" s="64" t="s">
        <v>8</v>
      </c>
      <c r="B11" s="67">
        <v>1448356</v>
      </c>
      <c r="C11" s="67">
        <v>1788146</v>
      </c>
      <c r="D11" s="98">
        <f>IFERROR(((B11/C11)-1)*100,IF(B11+C11&lt;&gt;0,100,0))</f>
        <v>-19.002363341695816</v>
      </c>
      <c r="E11" s="67">
        <v>72122146</v>
      </c>
      <c r="F11" s="67">
        <v>80645304</v>
      </c>
      <c r="G11" s="98">
        <f>IFERROR(((E11/F11)-1)*100,IF(E11+F11&lt;&gt;0,100,0))</f>
        <v>-10.568697217633405</v>
      </c>
    </row>
    <row r="12" spans="1:7" s="16" customFormat="1" ht="12" x14ac:dyDescent="0.2">
      <c r="A12" s="64" t="s">
        <v>9</v>
      </c>
      <c r="B12" s="67">
        <v>1852063.9</v>
      </c>
      <c r="C12" s="67">
        <v>1793234.61</v>
      </c>
      <c r="D12" s="98">
        <f>IFERROR(((B12/C12)-1)*100,IF(B12+C12&lt;&gt;0,100,0))</f>
        <v>3.2806242792737361</v>
      </c>
      <c r="E12" s="67">
        <v>110489895.67399999</v>
      </c>
      <c r="F12" s="67">
        <v>97774239.103</v>
      </c>
      <c r="G12" s="98">
        <f>IFERROR(((E12/F12)-1)*100,IF(E12+F12&lt;&gt;0,100,0))</f>
        <v>13.005119433969426</v>
      </c>
    </row>
    <row r="13" spans="1:7" s="16" customFormat="1" ht="12" x14ac:dyDescent="0.2">
      <c r="A13" s="64" t="s">
        <v>10</v>
      </c>
      <c r="B13" s="67">
        <v>99821761.529731795</v>
      </c>
      <c r="C13" s="67">
        <v>110561635.21933299</v>
      </c>
      <c r="D13" s="98">
        <f>IFERROR(((B13/C13)-1)*100,IF(B13+C13&lt;&gt;0,100,0))</f>
        <v>-9.7139244262219542</v>
      </c>
      <c r="E13" s="67">
        <v>5191816155.4282303</v>
      </c>
      <c r="F13" s="67">
        <v>4976019210.8280296</v>
      </c>
      <c r="G13" s="98">
        <f>IFERROR(((E13/F13)-1)*100,IF(E13+F13&lt;&gt;0,100,0))</f>
        <v>4.3367385746947651</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410</v>
      </c>
      <c r="C16" s="67">
        <v>291</v>
      </c>
      <c r="D16" s="98">
        <f>IFERROR(((B16/C16)-1)*100,IF(B16+C16&lt;&gt;0,100,0))</f>
        <v>40.893470790378018</v>
      </c>
      <c r="E16" s="67">
        <v>15835</v>
      </c>
      <c r="F16" s="67">
        <v>14106</v>
      </c>
      <c r="G16" s="98">
        <f>IFERROR(((E16/F16)-1)*100,IF(E16+F16&lt;&gt;0,100,0))</f>
        <v>12.257195519637044</v>
      </c>
    </row>
    <row r="17" spans="1:7" s="16" customFormat="1" ht="12" x14ac:dyDescent="0.2">
      <c r="A17" s="64" t="s">
        <v>9</v>
      </c>
      <c r="B17" s="67">
        <v>287551.97499999998</v>
      </c>
      <c r="C17" s="67">
        <v>202499.12</v>
      </c>
      <c r="D17" s="98">
        <f>IFERROR(((B17/C17)-1)*100,IF(B17+C17&lt;&gt;0,100,0))</f>
        <v>42.001592401981782</v>
      </c>
      <c r="E17" s="67">
        <v>10509689.497</v>
      </c>
      <c r="F17" s="67">
        <v>7916829.9189999998</v>
      </c>
      <c r="G17" s="98">
        <f>IFERROR(((E17/F17)-1)*100,IF(E17+F17&lt;&gt;0,100,0))</f>
        <v>32.75123508435194</v>
      </c>
    </row>
    <row r="18" spans="1:7" s="16" customFormat="1" ht="12" x14ac:dyDescent="0.2">
      <c r="A18" s="64" t="s">
        <v>10</v>
      </c>
      <c r="B18" s="67">
        <v>12499398.926251801</v>
      </c>
      <c r="C18" s="67">
        <v>10347165.346903799</v>
      </c>
      <c r="D18" s="98">
        <f>IFERROR(((B18/C18)-1)*100,IF(B18+C18&lt;&gt;0,100,0))</f>
        <v>20.800224092214957</v>
      </c>
      <c r="E18" s="67">
        <v>472133288.30122399</v>
      </c>
      <c r="F18" s="67">
        <v>293289408.58373499</v>
      </c>
      <c r="G18" s="98">
        <f>IFERROR(((E18/F18)-1)*100,IF(E18+F18&lt;&gt;0,100,0))</f>
        <v>60.978635601301832</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2021</v>
      </c>
      <c r="F23" s="125">
        <v>2020</v>
      </c>
      <c r="G23" s="29" t="s">
        <v>13</v>
      </c>
    </row>
    <row r="24" spans="1:7" s="16" customFormat="1" ht="12" x14ac:dyDescent="0.2">
      <c r="A24" s="64" t="s">
        <v>14</v>
      </c>
      <c r="B24" s="66">
        <v>14102414.506309999</v>
      </c>
      <c r="C24" s="66">
        <v>18168242.75728</v>
      </c>
      <c r="D24" s="65">
        <f>B24-C24</f>
        <v>-4065828.2509700004</v>
      </c>
      <c r="E24" s="67">
        <v>891867910.59935999</v>
      </c>
      <c r="F24" s="67">
        <v>791489414.28065002</v>
      </c>
      <c r="G24" s="65">
        <f>E24-F24</f>
        <v>100378496.31870997</v>
      </c>
    </row>
    <row r="25" spans="1:7" s="16" customFormat="1" ht="12" x14ac:dyDescent="0.2">
      <c r="A25" s="68" t="s">
        <v>15</v>
      </c>
      <c r="B25" s="66">
        <v>18055357.963920001</v>
      </c>
      <c r="C25" s="66">
        <v>17645276.968740001</v>
      </c>
      <c r="D25" s="65">
        <f>B25-C25</f>
        <v>410080.99517999962</v>
      </c>
      <c r="E25" s="67">
        <v>1005088473.2861201</v>
      </c>
      <c r="F25" s="67">
        <v>911561476.41026998</v>
      </c>
      <c r="G25" s="65">
        <f>E25-F25</f>
        <v>93526996.875850081</v>
      </c>
    </row>
    <row r="26" spans="1:7" s="28" customFormat="1" ht="12" x14ac:dyDescent="0.2">
      <c r="A26" s="69" t="s">
        <v>16</v>
      </c>
      <c r="B26" s="70">
        <f>B24-B25</f>
        <v>-3952943.4576100018</v>
      </c>
      <c r="C26" s="70">
        <f>C24-C25</f>
        <v>522965.78853999823</v>
      </c>
      <c r="D26" s="70"/>
      <c r="E26" s="70">
        <f>E24-E25</f>
        <v>-113220562.68676007</v>
      </c>
      <c r="F26" s="70">
        <f>F24-F25</f>
        <v>-120072062.12961996</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69921.370714329998</v>
      </c>
      <c r="C33" s="126">
        <v>56387.035959250003</v>
      </c>
      <c r="D33" s="98">
        <f t="shared" ref="D33:D42" si="0">IFERROR(((B33/C33)-1)*100,IF(B33+C33&lt;&gt;0,100,0))</f>
        <v>24.002564640675629</v>
      </c>
      <c r="E33" s="64"/>
      <c r="F33" s="126">
        <v>69995.399999999994</v>
      </c>
      <c r="G33" s="126">
        <v>67648.740000000005</v>
      </c>
    </row>
    <row r="34" spans="1:7" s="16" customFormat="1" ht="12" x14ac:dyDescent="0.2">
      <c r="A34" s="64" t="s">
        <v>23</v>
      </c>
      <c r="B34" s="126">
        <v>78329.052561100005</v>
      </c>
      <c r="C34" s="126">
        <v>59841.849249840001</v>
      </c>
      <c r="D34" s="98">
        <f t="shared" si="0"/>
        <v>30.893435853019579</v>
      </c>
      <c r="E34" s="64"/>
      <c r="F34" s="126">
        <v>79468.649999999994</v>
      </c>
      <c r="G34" s="126">
        <v>78084.460000000006</v>
      </c>
    </row>
    <row r="35" spans="1:7" s="16" customFormat="1" ht="12" x14ac:dyDescent="0.2">
      <c r="A35" s="64" t="s">
        <v>24</v>
      </c>
      <c r="B35" s="126">
        <v>64905.815177520002</v>
      </c>
      <c r="C35" s="126">
        <v>39120.188236959999</v>
      </c>
      <c r="D35" s="98">
        <f t="shared" si="0"/>
        <v>65.913862132693524</v>
      </c>
      <c r="E35" s="64"/>
      <c r="F35" s="126">
        <v>65892.34</v>
      </c>
      <c r="G35" s="126">
        <v>64583.91</v>
      </c>
    </row>
    <row r="36" spans="1:7" s="16" customFormat="1" ht="12" x14ac:dyDescent="0.2">
      <c r="A36" s="64" t="s">
        <v>25</v>
      </c>
      <c r="B36" s="126">
        <v>63263.397793889999</v>
      </c>
      <c r="C36" s="126">
        <v>51876.243091910001</v>
      </c>
      <c r="D36" s="98">
        <f t="shared" si="0"/>
        <v>21.950615586801824</v>
      </c>
      <c r="E36" s="64"/>
      <c r="F36" s="126">
        <v>63310.61</v>
      </c>
      <c r="G36" s="126">
        <v>60913.67</v>
      </c>
    </row>
    <row r="37" spans="1:7" s="16" customFormat="1" ht="12" x14ac:dyDescent="0.2">
      <c r="A37" s="64" t="s">
        <v>79</v>
      </c>
      <c r="B37" s="126">
        <v>64694.227123049997</v>
      </c>
      <c r="C37" s="126">
        <v>51617.330387269998</v>
      </c>
      <c r="D37" s="98">
        <f t="shared" si="0"/>
        <v>25.334314343008057</v>
      </c>
      <c r="E37" s="64"/>
      <c r="F37" s="126">
        <v>65312.23</v>
      </c>
      <c r="G37" s="126">
        <v>60798.36</v>
      </c>
    </row>
    <row r="38" spans="1:7" s="16" customFormat="1" ht="12" x14ac:dyDescent="0.2">
      <c r="A38" s="64" t="s">
        <v>26</v>
      </c>
      <c r="B38" s="126">
        <v>92953.327671020001</v>
      </c>
      <c r="C38" s="126">
        <v>80571.618345979994</v>
      </c>
      <c r="D38" s="98">
        <f t="shared" si="0"/>
        <v>15.367333534089012</v>
      </c>
      <c r="E38" s="64"/>
      <c r="F38" s="126">
        <v>92953.33</v>
      </c>
      <c r="G38" s="126">
        <v>89044.88</v>
      </c>
    </row>
    <row r="39" spans="1:7" s="16" customFormat="1" ht="12" x14ac:dyDescent="0.2">
      <c r="A39" s="64" t="s">
        <v>27</v>
      </c>
      <c r="B39" s="126">
        <v>13958.82458636</v>
      </c>
      <c r="C39" s="126">
        <v>10147.559916390001</v>
      </c>
      <c r="D39" s="98">
        <f t="shared" si="0"/>
        <v>37.558434750546986</v>
      </c>
      <c r="E39" s="64"/>
      <c r="F39" s="126">
        <v>14327.81</v>
      </c>
      <c r="G39" s="126">
        <v>13932.52</v>
      </c>
    </row>
    <row r="40" spans="1:7" s="16" customFormat="1" ht="12" x14ac:dyDescent="0.2">
      <c r="A40" s="64" t="s">
        <v>28</v>
      </c>
      <c r="B40" s="126">
        <v>89229.820235840001</v>
      </c>
      <c r="C40" s="126">
        <v>74482.807890159995</v>
      </c>
      <c r="D40" s="98">
        <f t="shared" si="0"/>
        <v>19.799216441232282</v>
      </c>
      <c r="E40" s="64"/>
      <c r="F40" s="126">
        <v>89371.51</v>
      </c>
      <c r="G40" s="126">
        <v>86640.15</v>
      </c>
    </row>
    <row r="41" spans="1:7" s="16" customFormat="1" ht="12" x14ac:dyDescent="0.2">
      <c r="A41" s="64" t="s">
        <v>29</v>
      </c>
      <c r="B41" s="72"/>
      <c r="C41" s="126">
        <v>5112.7264754899998</v>
      </c>
      <c r="D41" s="98">
        <f t="shared" si="0"/>
        <v>-100</v>
      </c>
      <c r="E41" s="64"/>
      <c r="F41" s="72"/>
      <c r="G41" s="72"/>
    </row>
    <row r="42" spans="1:7" s="16" customFormat="1" ht="12" x14ac:dyDescent="0.2">
      <c r="A42" s="64" t="s">
        <v>78</v>
      </c>
      <c r="B42" s="126">
        <v>1351.4038886400001</v>
      </c>
      <c r="C42" s="126">
        <v>872.95447192999995</v>
      </c>
      <c r="D42" s="98">
        <f t="shared" si="0"/>
        <v>54.80806068295918</v>
      </c>
      <c r="E42" s="64"/>
      <c r="F42" s="126">
        <v>1437.84</v>
      </c>
      <c r="G42" s="126">
        <v>1305.3399999999999</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19683.631766221599</v>
      </c>
      <c r="D48" s="72"/>
      <c r="E48" s="127">
        <v>16948.639018632399</v>
      </c>
      <c r="F48" s="72"/>
      <c r="G48" s="98">
        <f>IFERROR(((C48/E48)-1)*100,IF(C48+E48&lt;&gt;0,100,0))</f>
        <v>16.136946126367423</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3140</v>
      </c>
      <c r="D54" s="75"/>
      <c r="E54" s="128">
        <v>2189744</v>
      </c>
      <c r="F54" s="128">
        <v>246235890.44</v>
      </c>
      <c r="G54" s="128">
        <v>9492246.5759999994</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2021</v>
      </c>
      <c r="F67" s="125">
        <v>2020</v>
      </c>
      <c r="G67" s="50" t="s">
        <v>7</v>
      </c>
    </row>
    <row r="68" spans="1:7" s="16" customFormat="1" ht="12" x14ac:dyDescent="0.2">
      <c r="A68" s="77" t="s">
        <v>53</v>
      </c>
      <c r="B68" s="67">
        <v>7332</v>
      </c>
      <c r="C68" s="66">
        <v>7205</v>
      </c>
      <c r="D68" s="98">
        <f>IFERROR(((B68/C68)-1)*100,IF(B68+C68&lt;&gt;0,100,0))</f>
        <v>1.7626648160999236</v>
      </c>
      <c r="E68" s="66">
        <v>288895</v>
      </c>
      <c r="F68" s="66">
        <v>296874</v>
      </c>
      <c r="G68" s="98">
        <f>IFERROR(((E68/F68)-1)*100,IF(E68+F68&lt;&gt;0,100,0))</f>
        <v>-2.6876722111063955</v>
      </c>
    </row>
    <row r="69" spans="1:7" s="16" customFormat="1" ht="12" x14ac:dyDescent="0.2">
      <c r="A69" s="79" t="s">
        <v>54</v>
      </c>
      <c r="B69" s="67">
        <v>255261450.072</v>
      </c>
      <c r="C69" s="66">
        <v>286232618.19999999</v>
      </c>
      <c r="D69" s="98">
        <f>IFERROR(((B69/C69)-1)*100,IF(B69+C69&lt;&gt;0,100,0))</f>
        <v>-10.820279087256024</v>
      </c>
      <c r="E69" s="66">
        <v>8801294643.5930004</v>
      </c>
      <c r="F69" s="66">
        <v>9763516951.9029999</v>
      </c>
      <c r="G69" s="98">
        <f>IFERROR(((E69/F69)-1)*100,IF(E69+F69&lt;&gt;0,100,0))</f>
        <v>-9.8552838393183073</v>
      </c>
    </row>
    <row r="70" spans="1:7" s="62" customFormat="1" ht="12" x14ac:dyDescent="0.2">
      <c r="A70" s="79" t="s">
        <v>55</v>
      </c>
      <c r="B70" s="67">
        <v>255272796.24775001</v>
      </c>
      <c r="C70" s="66">
        <v>272419714.4508</v>
      </c>
      <c r="D70" s="98">
        <f>IFERROR(((B70/C70)-1)*100,IF(B70+C70&lt;&gt;0,100,0))</f>
        <v>-6.2943015110408895</v>
      </c>
      <c r="E70" s="66">
        <v>8661286406.3296394</v>
      </c>
      <c r="F70" s="66">
        <v>9395812847.5429497</v>
      </c>
      <c r="G70" s="98">
        <f>IFERROR(((E70/F70)-1)*100,IF(E70+F70&lt;&gt;0,100,0))</f>
        <v>-7.8175933592099174</v>
      </c>
    </row>
    <row r="71" spans="1:7" s="16" customFormat="1" ht="12" x14ac:dyDescent="0.2">
      <c r="A71" s="79" t="s">
        <v>94</v>
      </c>
      <c r="B71" s="98">
        <f>IFERROR(B69/B68/1000,)</f>
        <v>34.814709502454996</v>
      </c>
      <c r="C71" s="98">
        <f>IFERROR(C69/C68/1000,)</f>
        <v>39.726942151283829</v>
      </c>
      <c r="D71" s="98">
        <f>IFERROR(((B71/C71)-1)*100,IF(B71+C71&lt;&gt;0,100,0))</f>
        <v>-12.36499056514997</v>
      </c>
      <c r="E71" s="98">
        <f>IFERROR(E69/E68/1000,)</f>
        <v>30.465375460264113</v>
      </c>
      <c r="F71" s="98">
        <f>IFERROR(F69/F68/1000,)</f>
        <v>32.887746828294155</v>
      </c>
      <c r="G71" s="98">
        <f>IFERROR(((E71/F71)-1)*100,IF(E71+F71&lt;&gt;0,100,0))</f>
        <v>-7.3655741169413762</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2992</v>
      </c>
      <c r="C74" s="66">
        <v>2223</v>
      </c>
      <c r="D74" s="98">
        <f>IFERROR(((B74/C74)-1)*100,IF(B74+C74&lt;&gt;0,100,0))</f>
        <v>34.592892487629335</v>
      </c>
      <c r="E74" s="66">
        <v>130617</v>
      </c>
      <c r="F74" s="66">
        <v>126879</v>
      </c>
      <c r="G74" s="98">
        <f>IFERROR(((E74/F74)-1)*100,IF(E74+F74&lt;&gt;0,100,0))</f>
        <v>2.9461140141394448</v>
      </c>
    </row>
    <row r="75" spans="1:7" s="16" customFormat="1" ht="12" x14ac:dyDescent="0.2">
      <c r="A75" s="79" t="s">
        <v>54</v>
      </c>
      <c r="B75" s="67">
        <v>598835151.65199995</v>
      </c>
      <c r="C75" s="66">
        <v>401447837.23699999</v>
      </c>
      <c r="D75" s="98">
        <f>IFERROR(((B75/C75)-1)*100,IF(B75+C75&lt;&gt;0,100,0))</f>
        <v>49.168857347329478</v>
      </c>
      <c r="E75" s="66">
        <v>21615848025.523998</v>
      </c>
      <c r="F75" s="66">
        <v>19048153811.896999</v>
      </c>
      <c r="G75" s="98">
        <f>IFERROR(((E75/F75)-1)*100,IF(E75+F75&lt;&gt;0,100,0))</f>
        <v>13.480016168408305</v>
      </c>
    </row>
    <row r="76" spans="1:7" s="16" customFormat="1" ht="12" x14ac:dyDescent="0.2">
      <c r="A76" s="79" t="s">
        <v>55</v>
      </c>
      <c r="B76" s="67">
        <v>589207409.35927999</v>
      </c>
      <c r="C76" s="66">
        <v>369519991.99381</v>
      </c>
      <c r="D76" s="98">
        <f>IFERROR(((B76/C76)-1)*100,IF(B76+C76&lt;&gt;0,100,0))</f>
        <v>59.452106009233205</v>
      </c>
      <c r="E76" s="66">
        <v>20912664993.465801</v>
      </c>
      <c r="F76" s="66">
        <v>18441775563.444901</v>
      </c>
      <c r="G76" s="98">
        <f>IFERROR(((E76/F76)-1)*100,IF(E76+F76&lt;&gt;0,100,0))</f>
        <v>13.398327192088132</v>
      </c>
    </row>
    <row r="77" spans="1:7" s="16" customFormat="1" ht="12" x14ac:dyDescent="0.2">
      <c r="A77" s="79" t="s">
        <v>94</v>
      </c>
      <c r="B77" s="98">
        <f>IFERROR(B75/B74/1000,)</f>
        <v>200.14543838636362</v>
      </c>
      <c r="C77" s="98">
        <f>IFERROR(C75/C74/1000,)</f>
        <v>180.58832084435446</v>
      </c>
      <c r="D77" s="98">
        <f>IFERROR(((B77/C77)-1)*100,IF(B77+C77&lt;&gt;0,100,0))</f>
        <v>10.829669078580695</v>
      </c>
      <c r="E77" s="98">
        <f>IFERROR(E75/E74/1000,)</f>
        <v>165.49031156376276</v>
      </c>
      <c r="F77" s="98">
        <f>IFERROR(F75/F74/1000,)</f>
        <v>150.12849889971545</v>
      </c>
      <c r="G77" s="98">
        <f>IFERROR(((E77/F77)-1)*100,IF(E77+F77&lt;&gt;0,100,0))</f>
        <v>10.232442725154311</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226</v>
      </c>
      <c r="C80" s="66">
        <v>179</v>
      </c>
      <c r="D80" s="98">
        <f>IFERROR(((B80/C80)-1)*100,IF(B80+C80&lt;&gt;0,100,0))</f>
        <v>26.256983240223452</v>
      </c>
      <c r="E80" s="66">
        <v>7502</v>
      </c>
      <c r="F80" s="66">
        <v>9657</v>
      </c>
      <c r="G80" s="98">
        <f>IFERROR(((E80/F80)-1)*100,IF(E80+F80&lt;&gt;0,100,0))</f>
        <v>-22.315418867142998</v>
      </c>
    </row>
    <row r="81" spans="1:7" s="16" customFormat="1" ht="12" x14ac:dyDescent="0.2">
      <c r="A81" s="79" t="s">
        <v>54</v>
      </c>
      <c r="B81" s="67">
        <v>19341779.559</v>
      </c>
      <c r="C81" s="66">
        <v>22719008.901000001</v>
      </c>
      <c r="D81" s="98">
        <f>IFERROR(((B81/C81)-1)*100,IF(B81+C81&lt;&gt;0,100,0))</f>
        <v>-14.865214220904456</v>
      </c>
      <c r="E81" s="66">
        <v>659288611.11699998</v>
      </c>
      <c r="F81" s="66">
        <v>828308787.52499998</v>
      </c>
      <c r="G81" s="98">
        <f>IFERROR(((E81/F81)-1)*100,IF(E81+F81&lt;&gt;0,100,0))</f>
        <v>-20.405454940667113</v>
      </c>
    </row>
    <row r="82" spans="1:7" s="16" customFormat="1" ht="12" x14ac:dyDescent="0.2">
      <c r="A82" s="79" t="s">
        <v>55</v>
      </c>
      <c r="B82" s="67">
        <v>6816243.0700700702</v>
      </c>
      <c r="C82" s="66">
        <v>7514011.7173103001</v>
      </c>
      <c r="D82" s="98">
        <f>IFERROR(((B82/C82)-1)*100,IF(B82+C82&lt;&gt;0,100,0))</f>
        <v>-9.2862331533600795</v>
      </c>
      <c r="E82" s="66">
        <v>224115222.09220701</v>
      </c>
      <c r="F82" s="66">
        <v>284292496.02739799</v>
      </c>
      <c r="G82" s="98">
        <f>IFERROR(((E82/F82)-1)*100,IF(E82+F82&lt;&gt;0,100,0))</f>
        <v>-21.167380348087541</v>
      </c>
    </row>
    <row r="83" spans="1:7" s="32" customFormat="1" x14ac:dyDescent="0.2">
      <c r="A83" s="79" t="s">
        <v>94</v>
      </c>
      <c r="B83" s="98">
        <f>IFERROR(B81/B80/1000,)</f>
        <v>85.583095393805309</v>
      </c>
      <c r="C83" s="98">
        <f>IFERROR(C81/C80/1000,)</f>
        <v>126.92183743575418</v>
      </c>
      <c r="D83" s="98">
        <f>IFERROR(((B83/C83)-1)*100,IF(B83+C83&lt;&gt;0,100,0))</f>
        <v>-32.570236042220778</v>
      </c>
      <c r="E83" s="98">
        <f>IFERROR(E81/E80/1000,)</f>
        <v>87.881713025459874</v>
      </c>
      <c r="F83" s="98">
        <f>IFERROR(F81/F80/1000,)</f>
        <v>85.772888839701778</v>
      </c>
      <c r="G83" s="98">
        <f>IFERROR(((E83/F83)-1)*100,IF(E83+F83&lt;&gt;0,100,0))</f>
        <v>2.4586139213513158</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10550</v>
      </c>
      <c r="C86" s="64">
        <f>C68+C74+C80</f>
        <v>9607</v>
      </c>
      <c r="D86" s="98">
        <f>IFERROR(((B86/C86)-1)*100,IF(B86+C86&lt;&gt;0,100,0))</f>
        <v>9.8157593421463574</v>
      </c>
      <c r="E86" s="64">
        <f>E68+E74+E80</f>
        <v>427014</v>
      </c>
      <c r="F86" s="64">
        <f>F68+F74+F80</f>
        <v>433410</v>
      </c>
      <c r="G86" s="98">
        <f>IFERROR(((E86/F86)-1)*100,IF(E86+F86&lt;&gt;0,100,0))</f>
        <v>-1.4757389077317051</v>
      </c>
    </row>
    <row r="87" spans="1:7" s="62" customFormat="1" ht="12" x14ac:dyDescent="0.2">
      <c r="A87" s="79" t="s">
        <v>54</v>
      </c>
      <c r="B87" s="64">
        <f t="shared" ref="B87:C87" si="1">B69+B75+B81</f>
        <v>873438381.28299999</v>
      </c>
      <c r="C87" s="64">
        <f t="shared" si="1"/>
        <v>710399464.33800006</v>
      </c>
      <c r="D87" s="98">
        <f>IFERROR(((B87/C87)-1)*100,IF(B87+C87&lt;&gt;0,100,0))</f>
        <v>22.950315298580783</v>
      </c>
      <c r="E87" s="64">
        <f t="shared" ref="E87:F87" si="2">E69+E75+E81</f>
        <v>31076431280.233997</v>
      </c>
      <c r="F87" s="64">
        <f t="shared" si="2"/>
        <v>29639979551.325001</v>
      </c>
      <c r="G87" s="98">
        <f>IFERROR(((E87/F87)-1)*100,IF(E87+F87&lt;&gt;0,100,0))</f>
        <v>4.8463317136289374</v>
      </c>
    </row>
    <row r="88" spans="1:7" s="62" customFormat="1" ht="12" x14ac:dyDescent="0.2">
      <c r="A88" s="79" t="s">
        <v>55</v>
      </c>
      <c r="B88" s="64">
        <f t="shared" ref="B88:C88" si="3">B70+B76+B82</f>
        <v>851296448.67710006</v>
      </c>
      <c r="C88" s="64">
        <f t="shared" si="3"/>
        <v>649453718.16192031</v>
      </c>
      <c r="D88" s="98">
        <f>IFERROR(((B88/C88)-1)*100,IF(B88+C88&lt;&gt;0,100,0))</f>
        <v>31.078847479145043</v>
      </c>
      <c r="E88" s="64">
        <f t="shared" ref="E88:F88" si="4">E70+E76+E82</f>
        <v>29798066621.88765</v>
      </c>
      <c r="F88" s="64">
        <f t="shared" si="4"/>
        <v>28121880907.015247</v>
      </c>
      <c r="G88" s="98">
        <f>IFERROR(((E88/F88)-1)*100,IF(E88+F88&lt;&gt;0,100,0))</f>
        <v>5.9604324490765581</v>
      </c>
    </row>
    <row r="89" spans="1:7" s="63" customFormat="1" x14ac:dyDescent="0.2">
      <c r="A89" s="79" t="s">
        <v>95</v>
      </c>
      <c r="B89" s="98">
        <f>IFERROR((B75/B87)*100,IF(B75+B87&lt;&gt;0,100,0))</f>
        <v>68.560663749670198</v>
      </c>
      <c r="C89" s="98">
        <f>IFERROR((C75/C87)*100,IF(C75+C87&lt;&gt;0,100,0))</f>
        <v>56.510154833956292</v>
      </c>
      <c r="D89" s="98">
        <f>IFERROR(((B89/C89)-1)*100,IF(B89+C89&lt;&gt;0,100,0))</f>
        <v>21.32450167783453</v>
      </c>
      <c r="E89" s="98">
        <f>IFERROR((E75/E87)*100,IF(E75+E87&lt;&gt;0,100,0))</f>
        <v>69.557047366866243</v>
      </c>
      <c r="F89" s="98">
        <f>IFERROR((F75/F87)*100,IF(F75+F87&lt;&gt;0,100,0))</f>
        <v>64.265070692484628</v>
      </c>
      <c r="G89" s="98">
        <f>IFERROR(((E89/F89)-1)*100,IF(E89+F89&lt;&gt;0,100,0))</f>
        <v>8.2346080341283656</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2021</v>
      </c>
      <c r="F94" s="125">
        <v>2020</v>
      </c>
      <c r="G94" s="50" t="s">
        <v>13</v>
      </c>
    </row>
    <row r="95" spans="1:7" s="16" customFormat="1" ht="13.5" x14ac:dyDescent="0.2">
      <c r="A95" s="79" t="s">
        <v>87</v>
      </c>
      <c r="B95" s="66">
        <v>27558710.934</v>
      </c>
      <c r="C95" s="129">
        <v>36537178.307999998</v>
      </c>
      <c r="D95" s="65">
        <f>B95-C95</f>
        <v>-8978467.373999998</v>
      </c>
      <c r="E95" s="129">
        <v>979366879.24100006</v>
      </c>
      <c r="F95" s="129">
        <v>1183511510.2690001</v>
      </c>
      <c r="G95" s="80">
        <f>E95-F95</f>
        <v>-204144631.028</v>
      </c>
    </row>
    <row r="96" spans="1:7" s="16" customFormat="1" ht="13.5" x14ac:dyDescent="0.2">
      <c r="A96" s="79" t="s">
        <v>88</v>
      </c>
      <c r="B96" s="66">
        <v>33626491.401000001</v>
      </c>
      <c r="C96" s="129">
        <v>25562547.647999998</v>
      </c>
      <c r="D96" s="65">
        <f>B96-C96</f>
        <v>8063943.7530000024</v>
      </c>
      <c r="E96" s="129">
        <v>1118276474.49</v>
      </c>
      <c r="F96" s="129">
        <v>1254134354.4230001</v>
      </c>
      <c r="G96" s="80">
        <f>E96-F96</f>
        <v>-135857879.93300009</v>
      </c>
    </row>
    <row r="97" spans="1:7" s="28" customFormat="1" ht="12" x14ac:dyDescent="0.2">
      <c r="A97" s="81" t="s">
        <v>16</v>
      </c>
      <c r="B97" s="65">
        <f>B95-B96</f>
        <v>-6067780.4670000002</v>
      </c>
      <c r="C97" s="65">
        <f>C95-C96</f>
        <v>10974630.66</v>
      </c>
      <c r="D97" s="82"/>
      <c r="E97" s="65">
        <f>E95-E96</f>
        <v>-138909595.24899995</v>
      </c>
      <c r="F97" s="82">
        <f>F95-F96</f>
        <v>-70622844.154000044</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1">
        <v>813.32440928024903</v>
      </c>
      <c r="C104" s="130">
        <v>736.17241369736598</v>
      </c>
      <c r="D104" s="98">
        <f>IFERROR(((B104/C104)-1)*100,IF(B104+C104&lt;&gt;0,100,0))</f>
        <v>10.48015303852441</v>
      </c>
      <c r="E104" s="84"/>
      <c r="F104" s="131">
        <v>817.294297920237</v>
      </c>
      <c r="G104" s="131">
        <v>811.99325395196297</v>
      </c>
    </row>
    <row r="105" spans="1:7" s="16" customFormat="1" ht="12" x14ac:dyDescent="0.2">
      <c r="A105" s="79" t="s">
        <v>50</v>
      </c>
      <c r="B105" s="131">
        <v>802.52687060993003</v>
      </c>
      <c r="C105" s="130">
        <v>726.96393578911</v>
      </c>
      <c r="D105" s="98">
        <f>IFERROR(((B105/C105)-1)*100,IF(B105+C105&lt;&gt;0,100,0))</f>
        <v>10.394316843076613</v>
      </c>
      <c r="E105" s="84"/>
      <c r="F105" s="131">
        <v>806.41318191882203</v>
      </c>
      <c r="G105" s="131">
        <v>801.25448712040202</v>
      </c>
    </row>
    <row r="106" spans="1:7" s="16" customFormat="1" ht="12" x14ac:dyDescent="0.2">
      <c r="A106" s="79" t="s">
        <v>51</v>
      </c>
      <c r="B106" s="131">
        <v>862.42454434108697</v>
      </c>
      <c r="C106" s="130">
        <v>774.84206423054195</v>
      </c>
      <c r="D106" s="98">
        <f>IFERROR(((B106/C106)-1)*100,IF(B106+C106&lt;&gt;0,100,0))</f>
        <v>11.303268647078291</v>
      </c>
      <c r="E106" s="84"/>
      <c r="F106" s="131">
        <v>866.90846569628604</v>
      </c>
      <c r="G106" s="131">
        <v>860.64778024790905</v>
      </c>
    </row>
    <row r="107" spans="1:7" s="28" customFormat="1" ht="12" x14ac:dyDescent="0.2">
      <c r="A107" s="81" t="s">
        <v>52</v>
      </c>
      <c r="B107" s="85"/>
      <c r="C107" s="84"/>
      <c r="D107" s="86"/>
      <c r="E107" s="84"/>
      <c r="F107" s="71"/>
      <c r="G107" s="71"/>
    </row>
    <row r="108" spans="1:7" s="16" customFormat="1" ht="12" x14ac:dyDescent="0.2">
      <c r="A108" s="79" t="s">
        <v>56</v>
      </c>
      <c r="B108" s="131">
        <v>608.61496847476303</v>
      </c>
      <c r="C108" s="130">
        <v>589.41882910665004</v>
      </c>
      <c r="D108" s="98">
        <f>IFERROR(((B108/C108)-1)*100,IF(B108+C108&lt;&gt;0,100,0))</f>
        <v>3.2567909982121668</v>
      </c>
      <c r="E108" s="84"/>
      <c r="F108" s="131">
        <v>608.86856511261897</v>
      </c>
      <c r="G108" s="131">
        <v>607.87060873628798</v>
      </c>
    </row>
    <row r="109" spans="1:7" s="16" customFormat="1" ht="12" x14ac:dyDescent="0.2">
      <c r="A109" s="79" t="s">
        <v>57</v>
      </c>
      <c r="B109" s="131">
        <v>793.66559983724903</v>
      </c>
      <c r="C109" s="130">
        <v>772.908565640951</v>
      </c>
      <c r="D109" s="98">
        <f>IFERROR(((B109/C109)-1)*100,IF(B109+C109&lt;&gt;0,100,0))</f>
        <v>2.6855743510986629</v>
      </c>
      <c r="E109" s="84"/>
      <c r="F109" s="131">
        <v>797.35541305335698</v>
      </c>
      <c r="G109" s="131">
        <v>793.320345893188</v>
      </c>
    </row>
    <row r="110" spans="1:7" s="16" customFormat="1" ht="12" x14ac:dyDescent="0.2">
      <c r="A110" s="79" t="s">
        <v>59</v>
      </c>
      <c r="B110" s="131">
        <v>913.44642181478696</v>
      </c>
      <c r="C110" s="130">
        <v>841.09266021159794</v>
      </c>
      <c r="D110" s="98">
        <f>IFERROR(((B110/C110)-1)*100,IF(B110+C110&lt;&gt;0,100,0))</f>
        <v>8.6023532276439774</v>
      </c>
      <c r="E110" s="84"/>
      <c r="F110" s="131">
        <v>919.94089117527596</v>
      </c>
      <c r="G110" s="131">
        <v>913.44642181478696</v>
      </c>
    </row>
    <row r="111" spans="1:7" s="16" customFormat="1" ht="12" x14ac:dyDescent="0.2">
      <c r="A111" s="79" t="s">
        <v>58</v>
      </c>
      <c r="B111" s="131">
        <v>879.29831116319497</v>
      </c>
      <c r="C111" s="130">
        <v>754.55600386933395</v>
      </c>
      <c r="D111" s="98">
        <f>IFERROR(((B111/C111)-1)*100,IF(B111+C111&lt;&gt;0,100,0))</f>
        <v>16.531881882085276</v>
      </c>
      <c r="E111" s="84"/>
      <c r="F111" s="131">
        <v>884.54414528260304</v>
      </c>
      <c r="G111" s="131">
        <v>875.82012818669</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2021</v>
      </c>
      <c r="F117" s="125">
        <v>2020</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66">
        <v>0</v>
      </c>
      <c r="D119" s="98">
        <f>IFERROR(((B119/C119)-1)*100,IF(B119+C119&lt;&gt;0,100,0))</f>
        <v>0</v>
      </c>
      <c r="E119" s="66">
        <v>20</v>
      </c>
      <c r="F119" s="66">
        <v>13</v>
      </c>
      <c r="G119" s="98">
        <f>IFERROR(((E119/F119)-1)*100,IF(E119+F119&lt;&gt;0,100,0))</f>
        <v>53.846153846153854</v>
      </c>
    </row>
    <row r="120" spans="1:7" s="16" customFormat="1" ht="12" x14ac:dyDescent="0.2">
      <c r="A120" s="79" t="s">
        <v>72</v>
      </c>
      <c r="B120" s="67">
        <v>148</v>
      </c>
      <c r="C120" s="66">
        <v>610</v>
      </c>
      <c r="D120" s="98">
        <f>IFERROR(((B120/C120)-1)*100,IF(B120+C120&lt;&gt;0,100,0))</f>
        <v>-75.73770491803279</v>
      </c>
      <c r="E120" s="66">
        <v>10674</v>
      </c>
      <c r="F120" s="66">
        <v>13879</v>
      </c>
      <c r="G120" s="98">
        <f>IFERROR(((E120/F120)-1)*100,IF(E120+F120&lt;&gt;0,100,0))</f>
        <v>-23.092441818574827</v>
      </c>
    </row>
    <row r="121" spans="1:7" s="16" customFormat="1" ht="12" x14ac:dyDescent="0.2">
      <c r="A121" s="79" t="s">
        <v>74</v>
      </c>
      <c r="B121" s="67">
        <v>9</v>
      </c>
      <c r="C121" s="66">
        <v>16</v>
      </c>
      <c r="D121" s="98">
        <f>IFERROR(((B121/C121)-1)*100,IF(B121+C121&lt;&gt;0,100,0))</f>
        <v>-43.75</v>
      </c>
      <c r="E121" s="66">
        <v>394</v>
      </c>
      <c r="F121" s="66">
        <v>416</v>
      </c>
      <c r="G121" s="98">
        <f>IFERROR(((E121/F121)-1)*100,IF(E121+F121&lt;&gt;0,100,0))</f>
        <v>-5.2884615384615419</v>
      </c>
    </row>
    <row r="122" spans="1:7" s="28" customFormat="1" ht="12" x14ac:dyDescent="0.2">
      <c r="A122" s="81" t="s">
        <v>34</v>
      </c>
      <c r="B122" s="82">
        <f>SUM(B119:B121)</f>
        <v>157</v>
      </c>
      <c r="C122" s="82">
        <f>SUM(C119:C121)</f>
        <v>626</v>
      </c>
      <c r="D122" s="98">
        <f>IFERROR(((B122/C122)-1)*100,IF(B122+C122&lt;&gt;0,100,0))</f>
        <v>-74.920127795527165</v>
      </c>
      <c r="E122" s="82">
        <f>SUM(E119:E121)</f>
        <v>11088</v>
      </c>
      <c r="F122" s="82">
        <f>SUM(F119:F121)</f>
        <v>14308</v>
      </c>
      <c r="G122" s="98">
        <f>IFERROR(((E122/F122)-1)*100,IF(E122+F122&lt;&gt;0,100,0))</f>
        <v>-22.50489236790607</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0</v>
      </c>
      <c r="C125" s="66">
        <v>75</v>
      </c>
      <c r="D125" s="98">
        <f>IFERROR(((B125/C125)-1)*100,IF(B125+C125&lt;&gt;0,100,0))</f>
        <v>-100</v>
      </c>
      <c r="E125" s="66">
        <v>1068</v>
      </c>
      <c r="F125" s="66">
        <v>1538</v>
      </c>
      <c r="G125" s="98">
        <f>IFERROR(((E125/F125)-1)*100,IF(E125+F125&lt;&gt;0,100,0))</f>
        <v>-30.559167750325102</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0</v>
      </c>
      <c r="C127" s="82">
        <f>SUM(C125:C126)</f>
        <v>75</v>
      </c>
      <c r="D127" s="98">
        <f>IFERROR(((B127/C127)-1)*100,IF(B127+C127&lt;&gt;0,100,0))</f>
        <v>-100</v>
      </c>
      <c r="E127" s="82">
        <f>SUM(E125:E126)</f>
        <v>1068</v>
      </c>
      <c r="F127" s="82">
        <f>SUM(F125:F126)</f>
        <v>1538</v>
      </c>
      <c r="G127" s="98">
        <f>IFERROR(((E127/F127)-1)*100,IF(E127+F127&lt;&gt;0,100,0))</f>
        <v>-30.559167750325102</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66">
        <v>0</v>
      </c>
      <c r="D130" s="98">
        <f>IFERROR(((B130/C130)-1)*100,IF(B130+C130&lt;&gt;0,100,0))</f>
        <v>0</v>
      </c>
      <c r="E130" s="66">
        <v>211740</v>
      </c>
      <c r="F130" s="66">
        <v>110085</v>
      </c>
      <c r="G130" s="98">
        <f>IFERROR(((E130/F130)-1)*100,IF(E130+F130&lt;&gt;0,100,0))</f>
        <v>92.34228096470909</v>
      </c>
    </row>
    <row r="131" spans="1:7" s="16" customFormat="1" ht="12" x14ac:dyDescent="0.2">
      <c r="A131" s="79" t="s">
        <v>72</v>
      </c>
      <c r="B131" s="67">
        <v>24770</v>
      </c>
      <c r="C131" s="66">
        <v>1136763</v>
      </c>
      <c r="D131" s="98">
        <f>IFERROR(((B131/C131)-1)*100,IF(B131+C131&lt;&gt;0,100,0))</f>
        <v>-97.821005785726669</v>
      </c>
      <c r="E131" s="66">
        <v>11506528</v>
      </c>
      <c r="F131" s="66">
        <v>12211974</v>
      </c>
      <c r="G131" s="98">
        <f>IFERROR(((E131/F131)-1)*100,IF(E131+F131&lt;&gt;0,100,0))</f>
        <v>-5.776674598226295</v>
      </c>
    </row>
    <row r="132" spans="1:7" s="16" customFormat="1" ht="12" x14ac:dyDescent="0.2">
      <c r="A132" s="79" t="s">
        <v>74</v>
      </c>
      <c r="B132" s="67">
        <v>168</v>
      </c>
      <c r="C132" s="66">
        <v>547</v>
      </c>
      <c r="D132" s="98">
        <f>IFERROR(((B132/C132)-1)*100,IF(B132+C132&lt;&gt;0,100,0))</f>
        <v>-69.287020109689209</v>
      </c>
      <c r="E132" s="66">
        <v>17257</v>
      </c>
      <c r="F132" s="66">
        <v>24644</v>
      </c>
      <c r="G132" s="98">
        <f>IFERROR(((E132/F132)-1)*100,IF(E132+F132&lt;&gt;0,100,0))</f>
        <v>-29.974841746469728</v>
      </c>
    </row>
    <row r="133" spans="1:7" s="16" customFormat="1" ht="12" x14ac:dyDescent="0.2">
      <c r="A133" s="81" t="s">
        <v>34</v>
      </c>
      <c r="B133" s="82">
        <f>SUM(B130:B132)</f>
        <v>24938</v>
      </c>
      <c r="C133" s="82">
        <f>SUM(C130:C132)</f>
        <v>1137310</v>
      </c>
      <c r="D133" s="98">
        <f>IFERROR(((B133/C133)-1)*100,IF(B133+C133&lt;&gt;0,100,0))</f>
        <v>-97.807282095470896</v>
      </c>
      <c r="E133" s="82">
        <f>SUM(E130:E132)</f>
        <v>11735525</v>
      </c>
      <c r="F133" s="82">
        <f>SUM(F130:F132)</f>
        <v>12346703</v>
      </c>
      <c r="G133" s="98">
        <f>IFERROR(((E133/F133)-1)*100,IF(E133+F133&lt;&gt;0,100,0))</f>
        <v>-4.950131221266119</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0</v>
      </c>
      <c r="C136" s="66">
        <v>28014</v>
      </c>
      <c r="D136" s="98">
        <f>IFERROR(((B136/C136)-1)*100,)</f>
        <v>-100</v>
      </c>
      <c r="E136" s="66">
        <v>574074</v>
      </c>
      <c r="F136" s="66">
        <v>658715</v>
      </c>
      <c r="G136" s="98">
        <f>IFERROR(((E136/F136)-1)*100,)</f>
        <v>-12.849411353923923</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0</v>
      </c>
      <c r="C138" s="82">
        <f>SUM(C136:C137)</f>
        <v>28014</v>
      </c>
      <c r="D138" s="98">
        <f>IFERROR(((B138/C138)-1)*100,)</f>
        <v>-100</v>
      </c>
      <c r="E138" s="82">
        <f>SUM(E136:E137)</f>
        <v>574074</v>
      </c>
      <c r="F138" s="82">
        <f>SUM(F136:F137)</f>
        <v>658715</v>
      </c>
      <c r="G138" s="98">
        <f>IFERROR(((E138/F138)-1)*100,)</f>
        <v>-12.849411353923923</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66">
        <v>0</v>
      </c>
      <c r="D141" s="98">
        <f>IFERROR(((B141/C141)-1)*100,IF(B141+C141&lt;&gt;0,100,0))</f>
        <v>0</v>
      </c>
      <c r="E141" s="66">
        <v>5081315.8650000002</v>
      </c>
      <c r="F141" s="66">
        <v>2654433.5237500002</v>
      </c>
      <c r="G141" s="98">
        <f>IFERROR(((E141/F141)-1)*100,IF(E141+F141&lt;&gt;0,100,0))</f>
        <v>91.427504947325559</v>
      </c>
    </row>
    <row r="142" spans="1:7" s="32" customFormat="1" x14ac:dyDescent="0.2">
      <c r="A142" s="79" t="s">
        <v>72</v>
      </c>
      <c r="B142" s="67">
        <v>2270342.83403</v>
      </c>
      <c r="C142" s="66">
        <v>102138882.17868</v>
      </c>
      <c r="D142" s="98">
        <f>IFERROR(((B142/C142)-1)*100,IF(B142+C142&lt;&gt;0,100,0))</f>
        <v>-97.777200234032023</v>
      </c>
      <c r="E142" s="66">
        <v>1075509347.0836501</v>
      </c>
      <c r="F142" s="66">
        <v>1125745904.4595001</v>
      </c>
      <c r="G142" s="98">
        <f>IFERROR(((E142/F142)-1)*100,IF(E142+F142&lt;&gt;0,100,0))</f>
        <v>-4.4625130037643679</v>
      </c>
    </row>
    <row r="143" spans="1:7" s="32" customFormat="1" x14ac:dyDescent="0.2">
      <c r="A143" s="79" t="s">
        <v>74</v>
      </c>
      <c r="B143" s="67">
        <v>1206345.93</v>
      </c>
      <c r="C143" s="66">
        <v>2870320.61</v>
      </c>
      <c r="D143" s="98">
        <f>IFERROR(((B143/C143)-1)*100,IF(B143+C143&lt;&gt;0,100,0))</f>
        <v>-57.971735777627998</v>
      </c>
      <c r="E143" s="66">
        <v>101445092.68000001</v>
      </c>
      <c r="F143" s="66">
        <v>121403521.2</v>
      </c>
      <c r="G143" s="98">
        <f>IFERROR(((E143/F143)-1)*100,IF(E143+F143&lt;&gt;0,100,0))</f>
        <v>-16.439744352324436</v>
      </c>
    </row>
    <row r="144" spans="1:7" s="16" customFormat="1" ht="12" x14ac:dyDescent="0.2">
      <c r="A144" s="81" t="s">
        <v>34</v>
      </c>
      <c r="B144" s="82">
        <f>SUM(B141:B143)</f>
        <v>3476688.7640300002</v>
      </c>
      <c r="C144" s="82">
        <f>SUM(C141:C143)</f>
        <v>105009202.78868</v>
      </c>
      <c r="D144" s="98">
        <f>IFERROR(((B144/C144)-1)*100,IF(B144+C144&lt;&gt;0,100,0))</f>
        <v>-96.689158024533839</v>
      </c>
      <c r="E144" s="82">
        <f>SUM(E141:E143)</f>
        <v>1182035755.6286502</v>
      </c>
      <c r="F144" s="82">
        <f>SUM(F141:F143)</f>
        <v>1249803859.1832502</v>
      </c>
      <c r="G144" s="98">
        <f>IFERROR(((E144/F144)-1)*100,IF(E144+F144&lt;&gt;0,100,0))</f>
        <v>-5.4222991117091501</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0</v>
      </c>
      <c r="C147" s="66">
        <v>26847.838</v>
      </c>
      <c r="D147" s="98">
        <f>IFERROR(((B147/C147)-1)*100,IF(B147+C147&lt;&gt;0,100,0))</f>
        <v>-100</v>
      </c>
      <c r="E147" s="66">
        <v>952480.45833000005</v>
      </c>
      <c r="F147" s="66">
        <v>1216918.01495</v>
      </c>
      <c r="G147" s="98">
        <f>IFERROR(((E147/F147)-1)*100,IF(E147+F147&lt;&gt;0,100,0))</f>
        <v>-21.730104523998271</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0</v>
      </c>
      <c r="C149" s="82">
        <f>SUM(C147:C148)</f>
        <v>26847.838</v>
      </c>
      <c r="D149" s="98">
        <f>IFERROR(((B149/C149)-1)*100,IF(B149+C149&lt;&gt;0,100,0))</f>
        <v>-100</v>
      </c>
      <c r="E149" s="82">
        <f>SUM(E147:E148)</f>
        <v>952480.45833000005</v>
      </c>
      <c r="F149" s="82">
        <f>SUM(F147:F148)</f>
        <v>1216918.01495</v>
      </c>
      <c r="G149" s="98">
        <f>IFERROR(((E149/F149)-1)*100,IF(E149+F149&lt;&gt;0,100,0))</f>
        <v>-21.730104523998271</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50140</v>
      </c>
      <c r="C152" s="66">
        <v>60010</v>
      </c>
      <c r="D152" s="98">
        <f>IFERROR(((B152/C152)-1)*100,IF(B152+C152&lt;&gt;0,100,0))</f>
        <v>-16.447258790201637</v>
      </c>
      <c r="E152" s="78"/>
      <c r="F152" s="78"/>
      <c r="G152" s="65"/>
    </row>
    <row r="153" spans="1:7" s="16" customFormat="1" ht="12" x14ac:dyDescent="0.2">
      <c r="A153" s="79" t="s">
        <v>72</v>
      </c>
      <c r="B153" s="67">
        <v>989487</v>
      </c>
      <c r="C153" s="66">
        <v>926450</v>
      </c>
      <c r="D153" s="98">
        <f>IFERROR(((B153/C153)-1)*100,IF(B153+C153&lt;&gt;0,100,0))</f>
        <v>6.8041448540126392</v>
      </c>
      <c r="E153" s="78"/>
      <c r="F153" s="78"/>
      <c r="G153" s="65"/>
    </row>
    <row r="154" spans="1:7" s="16" customFormat="1" ht="12" x14ac:dyDescent="0.2">
      <c r="A154" s="79" t="s">
        <v>74</v>
      </c>
      <c r="B154" s="67">
        <v>1704</v>
      </c>
      <c r="C154" s="66">
        <v>2243</v>
      </c>
      <c r="D154" s="98">
        <f>IFERROR(((B154/C154)-1)*100,IF(B154+C154&lt;&gt;0,100,0))</f>
        <v>-24.030316540347751</v>
      </c>
      <c r="E154" s="78"/>
      <c r="F154" s="78"/>
      <c r="G154" s="65"/>
    </row>
    <row r="155" spans="1:7" s="28" customFormat="1" ht="12" x14ac:dyDescent="0.2">
      <c r="A155" s="81" t="s">
        <v>34</v>
      </c>
      <c r="B155" s="82">
        <f>SUM(B152:B154)</f>
        <v>1041331</v>
      </c>
      <c r="C155" s="82">
        <f>SUM(C152:C154)</f>
        <v>988703</v>
      </c>
      <c r="D155" s="98">
        <f>IFERROR(((B155/C155)-1)*100,IF(B155+C155&lt;&gt;0,100,0))</f>
        <v>5.3229331760902943</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124034</v>
      </c>
      <c r="C158" s="66">
        <v>96174</v>
      </c>
      <c r="D158" s="98">
        <f>IFERROR(((B158/C158)-1)*100,IF(B158+C158&lt;&gt;0,100,0))</f>
        <v>28.968328238401231</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124034</v>
      </c>
      <c r="C160" s="82">
        <f>SUM(C158:C159)</f>
        <v>96174</v>
      </c>
      <c r="D160" s="98">
        <f>IFERROR(((B160/C160)-1)*100,IF(B160+C160&lt;&gt;0,100,0))</f>
        <v>28.968328238401231</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2021</v>
      </c>
      <c r="F166" s="125">
        <v>2020</v>
      </c>
      <c r="G166" s="50" t="s">
        <v>7</v>
      </c>
    </row>
    <row r="167" spans="1:7" x14ac:dyDescent="0.2">
      <c r="A167" s="102" t="s">
        <v>33</v>
      </c>
      <c r="B167" s="104"/>
      <c r="C167" s="104"/>
      <c r="D167" s="105"/>
      <c r="E167" s="106"/>
      <c r="F167" s="106"/>
      <c r="G167" s="107"/>
    </row>
    <row r="168" spans="1:7" x14ac:dyDescent="0.2">
      <c r="A168" s="101" t="s">
        <v>31</v>
      </c>
      <c r="B168" s="112">
        <v>11295</v>
      </c>
      <c r="C168" s="113">
        <v>8827</v>
      </c>
      <c r="D168" s="111">
        <f>IFERROR(((B168/C168)-1)*100,IF(B168+C168&lt;&gt;0,100,0))</f>
        <v>27.959669196782588</v>
      </c>
      <c r="E168" s="113">
        <v>394499</v>
      </c>
      <c r="F168" s="113">
        <v>406179</v>
      </c>
      <c r="G168" s="111">
        <f>IFERROR(((E168/F168)-1)*100,IF(E168+F168&lt;&gt;0,100,0))</f>
        <v>-2.8755794858916883</v>
      </c>
    </row>
    <row r="169" spans="1:7" x14ac:dyDescent="0.2">
      <c r="A169" s="101" t="s">
        <v>32</v>
      </c>
      <c r="B169" s="112">
        <v>89933</v>
      </c>
      <c r="C169" s="113">
        <v>59129</v>
      </c>
      <c r="D169" s="111">
        <f t="shared" ref="D169:D171" si="5">IFERROR(((B169/C169)-1)*100,IF(B169+C169&lt;&gt;0,100,0))</f>
        <v>52.096264100525971</v>
      </c>
      <c r="E169" s="113">
        <v>2814947</v>
      </c>
      <c r="F169" s="113">
        <v>2660596</v>
      </c>
      <c r="G169" s="111">
        <f>IFERROR(((E169/F169)-1)*100,IF(E169+F169&lt;&gt;0,100,0))</f>
        <v>5.8013693172507264</v>
      </c>
    </row>
    <row r="170" spans="1:7" x14ac:dyDescent="0.2">
      <c r="A170" s="101" t="s">
        <v>92</v>
      </c>
      <c r="B170" s="112">
        <v>29396652</v>
      </c>
      <c r="C170" s="113">
        <v>19073178</v>
      </c>
      <c r="D170" s="111">
        <f t="shared" si="5"/>
        <v>54.125610320419604</v>
      </c>
      <c r="E170" s="113">
        <v>928038950</v>
      </c>
      <c r="F170" s="113">
        <v>740179426</v>
      </c>
      <c r="G170" s="111">
        <f>IFERROR(((E170/F170)-1)*100,IF(E170+F170&lt;&gt;0,100,0))</f>
        <v>25.380268270250461</v>
      </c>
    </row>
    <row r="171" spans="1:7" x14ac:dyDescent="0.2">
      <c r="A171" s="101" t="s">
        <v>93</v>
      </c>
      <c r="B171" s="112">
        <v>137772</v>
      </c>
      <c r="C171" s="113">
        <v>140946</v>
      </c>
      <c r="D171" s="111">
        <f t="shared" si="5"/>
        <v>-2.2519262696351849</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424</v>
      </c>
      <c r="C174" s="113">
        <v>525</v>
      </c>
      <c r="D174" s="111">
        <f t="shared" ref="D174:D177" si="6">IFERROR(((B174/C174)-1)*100,IF(B174+C174&lt;&gt;0,100,0))</f>
        <v>-19.238095238095244</v>
      </c>
      <c r="E174" s="113">
        <v>18592</v>
      </c>
      <c r="F174" s="113">
        <v>19237</v>
      </c>
      <c r="G174" s="111">
        <f t="shared" ref="G174" si="7">IFERROR(((E174/F174)-1)*100,IF(E174+F174&lt;&gt;0,100,0))</f>
        <v>-3.3529136559754646</v>
      </c>
    </row>
    <row r="175" spans="1:7" x14ac:dyDescent="0.2">
      <c r="A175" s="101" t="s">
        <v>32</v>
      </c>
      <c r="B175" s="112">
        <v>4127</v>
      </c>
      <c r="C175" s="113">
        <v>6602</v>
      </c>
      <c r="D175" s="111">
        <f t="shared" si="6"/>
        <v>-37.488639806119359</v>
      </c>
      <c r="E175" s="113">
        <v>228245</v>
      </c>
      <c r="F175" s="113">
        <v>246753</v>
      </c>
      <c r="G175" s="111">
        <f t="shared" ref="G175" si="8">IFERROR(((E175/F175)-1)*100,IF(E175+F175&lt;&gt;0,100,0))</f>
        <v>-7.5006180269338145</v>
      </c>
    </row>
    <row r="176" spans="1:7" x14ac:dyDescent="0.2">
      <c r="A176" s="101" t="s">
        <v>92</v>
      </c>
      <c r="B176" s="112">
        <v>35125</v>
      </c>
      <c r="C176" s="113">
        <v>99897</v>
      </c>
      <c r="D176" s="111">
        <f t="shared" si="6"/>
        <v>-64.838783947465899</v>
      </c>
      <c r="E176" s="113">
        <v>4088108</v>
      </c>
      <c r="F176" s="113">
        <v>2465603</v>
      </c>
      <c r="G176" s="111">
        <f t="shared" ref="G176" si="9">IFERROR(((E176/F176)-1)*100,IF(E176+F176&lt;&gt;0,100,0))</f>
        <v>65.805606174229993</v>
      </c>
    </row>
    <row r="177" spans="1:7" x14ac:dyDescent="0.2">
      <c r="A177" s="101" t="s">
        <v>93</v>
      </c>
      <c r="B177" s="112">
        <v>51998</v>
      </c>
      <c r="C177" s="113">
        <v>67361</v>
      </c>
      <c r="D177" s="111">
        <f t="shared" si="6"/>
        <v>-22.806965454788376</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2021-11-15T06:37:08Z</dcterms:modified>
</cp:coreProperties>
</file>