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C2D15451-E7CD-4653-9430-A295B58F69CA}" xr6:coauthVersionLast="47" xr6:coauthVersionMax="47" xr10:uidLastSave="{00000000-0000-0000-0000-000000000000}"/>
  <bookViews>
    <workbookView xWindow="3240" yWindow="3165" windowWidth="14400" windowHeight="8235" xr2:uid="{00000000-000D-0000-FFFF-FFFF00000000}"/>
  </bookViews>
  <sheets>
    <sheet name="Sheet1" sheetId="1" r:id="rId1"/>
  </sheets>
  <definedNames>
    <definedName name="_xlnm.Print_Area" localSheetId="0">Sheet1!$A$1:$G$189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G149" i="1" s="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<sst xmlns="http://schemas.openxmlformats.org/spreadsheetml/2006/main" count="265" uniqueCount="100">
  <si>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</si>
  <si>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</si>
  <si>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</si>
  <si>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</si>
  <si>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</si>
  <si>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</si>
  <si>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</si>
  <si>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</si>
  <si>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</si>
  <si>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</si>
  <si>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</si>
  <si>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</si>
  <si>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</si>
  <si>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</si>
  <si>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</si>
  <si>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</si>
  <si>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</si>
  <si>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</si>
  <si>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</si>
  <si>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</si>
  <si>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</si>
  <si>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</si>
  <si>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</si>
  <si>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</si>
  <si>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</si>
  <si>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</si>
  <si>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</si>
  <si>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</si>
  <si>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</si>
  <si>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</si>
  <si>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</si>
  <si>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</si>
  <si>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</si>
  <si>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</si>
  <si>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</si>
  <si>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</si>
  <si>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</si>
  <si>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</si>
  <si>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</si>
  <si>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</si>
  <si>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</si>
  <si>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</si>
  <si>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</si>
  <si>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</si>
  <si>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</si>
  <si>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</si>
  <si>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</si>
  <si>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</si>
  <si>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</si>
  <si>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</si>
  <si>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</si>
  <si>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</si>
  <si>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</si>
  <si>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</si>
  <si>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</si>
  <si>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</si>
  <si>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</si>
  <si>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</si>
  <si>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</si>
  <si>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</si>
  <si>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</si>
  <si>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</si>
  <si>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</si>
  <si>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</si>
  <si>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</si>
  <si>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</si>
  <si>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</si>
  <si>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</si>
  <si>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</si>
  <si>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</si>
  <si>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</si>
  <si>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</si>
  <si>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</si>
  <si>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</si>
  <si>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</si>
  <si>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</si>
  <si>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</si>
  <si>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</si>
  <si>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</si>
  <si>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</si>
  <si>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</si>
  <si>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</si>
  <si>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</si>
  <si>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</si>
  <si>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</si>
  <si>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</si>
  <si>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</si>
  <si>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</si>
  <si>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</si>
  <si>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</si>
  <si>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</si>
  <si>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</si>
  <si>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</si>
  <si>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</si>
  <si>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</si>
  <si>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</si>
  <si>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</si>
  <si>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10 December 2021</t>
  </si>
  <si>
    <t>10.12.2021</t>
  </si>
  <si>
    <t>04.12.2020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</si>
</sst>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1668864</v>
      </c>
      <c r="C11" s="67">
        <v>2035941</v>
      </c>
      <c r="D11" s="98">
        <f>IFERROR(((B11/C11)-1)*100,IF(B11+C11&lt;&gt;0,100,0))</f>
        <v>-18.029844676245531</v>
      </c>
      <c r="E11" s="67">
        <v>78954591</v>
      </c>
      <c r="F11" s="67">
        <v>88573458</v>
      </c>
      <c r="G11" s="98">
        <f>IFERROR(((E11/F11)-1)*100,IF(E11+F11&lt;&gt;0,100,0))</f>
        <v>-10.859762300349619</v>
      </c>
    </row>
    <row r="12" spans="1:7" s="16" customFormat="1" ht="12" x14ac:dyDescent="0.2">
      <c r="A12" s="64" t="s">
        <v>9</v>
      </c>
      <c r="B12" s="67">
        <v>2078189.75</v>
      </c>
      <c r="C12" s="67">
        <v>3166260.4449999998</v>
      </c>
      <c r="D12" s="98">
        <f>IFERROR(((B12/C12)-1)*100,IF(B12+C12&lt;&gt;0,100,0))</f>
        <v>-34.36453551122829</v>
      </c>
      <c r="E12" s="67">
        <v>118863089.26000001</v>
      </c>
      <c r="F12" s="67">
        <v>109835734.71699999</v>
      </c>
      <c r="G12" s="98">
        <f>IFERROR(((E12/F12)-1)*100,IF(E12+F12&lt;&gt;0,100,0))</f>
        <v>8.2189594909704677</v>
      </c>
    </row>
    <row r="13" spans="1:7" s="16" customFormat="1" ht="12" x14ac:dyDescent="0.2">
      <c r="A13" s="64" t="s">
        <v>10</v>
      </c>
      <c r="B13" s="67">
        <v>107651954.643925</v>
      </c>
      <c r="C13" s="67">
        <v>136119242.59945899</v>
      </c>
      <c r="D13" s="98">
        <f>IFERROR(((B13/C13)-1)*100,IF(B13+C13&lt;&gt;0,100,0))</f>
        <v>-20.913492767000708</v>
      </c>
      <c r="E13" s="67">
        <v>5640697339.5532598</v>
      </c>
      <c r="F13" s="67">
        <v>5470471307.9633904</v>
      </c>
      <c r="G13" s="98">
        <f>IFERROR(((E13/F13)-1)*100,IF(E13+F13&lt;&gt;0,100,0))</f>
        <v>3.1117251513973043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453</v>
      </c>
      <c r="C16" s="67">
        <v>511</v>
      </c>
      <c r="D16" s="98">
        <f>IFERROR(((B16/C16)-1)*100,IF(B16+C16&lt;&gt;0,100,0))</f>
        <v>-11.350293542074363</v>
      </c>
      <c r="E16" s="67">
        <v>17504</v>
      </c>
      <c r="F16" s="67">
        <v>15575</v>
      </c>
      <c r="G16" s="98">
        <f>IFERROR(((E16/F16)-1)*100,IF(E16+F16&lt;&gt;0,100,0))</f>
        <v>12.385232744783314</v>
      </c>
    </row>
    <row r="17" spans="1:7" s="16" customFormat="1" ht="12" x14ac:dyDescent="0.2">
      <c r="A17" s="64" t="s">
        <v>9</v>
      </c>
      <c r="B17" s="67">
        <v>250600.53599999999</v>
      </c>
      <c r="C17" s="67">
        <v>306418.00699999998</v>
      </c>
      <c r="D17" s="98">
        <f>IFERROR(((B17/C17)-1)*100,IF(B17+C17&lt;&gt;0,100,0))</f>
        <v>-18.216119720405331</v>
      </c>
      <c r="E17" s="67">
        <v>11261410.898</v>
      </c>
      <c r="F17" s="67">
        <v>8732875.0179999992</v>
      </c>
      <c r="G17" s="98">
        <f>IFERROR(((E17/F17)-1)*100,IF(E17+F17&lt;&gt;0,100,0))</f>
        <v>28.954220400363461</v>
      </c>
    </row>
    <row r="18" spans="1:7" s="16" customFormat="1" ht="12" x14ac:dyDescent="0.2">
      <c r="A18" s="64" t="s">
        <v>10</v>
      </c>
      <c r="B18" s="67">
        <v>10795763.8037102</v>
      </c>
      <c r="C18" s="67">
        <v>7509975.1199245201</v>
      </c>
      <c r="D18" s="98">
        <f>IFERROR(((B18/C18)-1)*100,IF(B18+C18&lt;&gt;0,100,0))</f>
        <v>43.752324492636994</v>
      </c>
      <c r="E18" s="67">
        <v>509480924.17428499</v>
      </c>
      <c r="F18" s="67">
        <v>323885253.26961201</v>
      </c>
      <c r="G18" s="98">
        <f>IFERROR(((E18/F18)-1)*100,IF(E18+F18&lt;&gt;0,100,0))</f>
        <v>57.30290867864165</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13444891.284949999</v>
      </c>
      <c r="C24" s="66">
        <v>25869329.658020001</v>
      </c>
      <c r="D24" s="65">
        <f>B24-C24</f>
        <v>-12424438.373070002</v>
      </c>
      <c r="E24" s="67">
        <v>951871789.27541995</v>
      </c>
      <c r="F24" s="67">
        <v>880248575.01539004</v>
      </c>
      <c r="G24" s="65">
        <f>E24-F24</f>
        <v>71623214.260029912</v>
      </c>
    </row>
    <row r="25" spans="1:7" s="16" customFormat="1" ht="12" x14ac:dyDescent="0.2">
      <c r="A25" s="68" t="s">
        <v>15</v>
      </c>
      <c r="B25" s="66">
        <v>21356398.981759999</v>
      </c>
      <c r="C25" s="66">
        <v>41472398.392820001</v>
      </c>
      <c r="D25" s="65">
        <f>B25-C25</f>
        <v>-20115999.411060002</v>
      </c>
      <c r="E25" s="67">
        <v>1091406991.7448499</v>
      </c>
      <c r="F25" s="67">
        <v>1020867245.43156</v>
      </c>
      <c r="G25" s="65">
        <f>E25-F25</f>
        <v>70539746.313289881</v>
      </c>
    </row>
    <row r="26" spans="1:7" s="28" customFormat="1" ht="12" x14ac:dyDescent="0.2">
      <c r="A26" s="69" t="s">
        <v>16</v>
      </c>
      <c r="B26" s="70">
        <f>B24-B25</f>
        <v>-7911507.6968099996</v>
      </c>
      <c r="C26" s="70">
        <f>C24-C25</f>
        <v>-15603068.7348</v>
      </c>
      <c r="D26" s="70"/>
      <c r="E26" s="70">
        <f>E24-E25</f>
        <v>-139535202.46942997</v>
      </c>
      <c r="F26" s="70">
        <f>F24-F25</f>
        <v>-140618670.41617</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71686.327592939997</v>
      </c>
      <c r="C33" s="126">
        <v>59419.369251659999</v>
      </c>
      <c r="D33" s="98">
        <f t="shared" ref="D33:D42" si="0">IFERROR(((B33/C33)-1)*100,IF(B33+C33&lt;&gt;0,100,0))</f>
        <v>20.644713156286663</v>
      </c>
      <c r="E33" s="64"/>
      <c r="F33" s="126">
        <v>73048.06</v>
      </c>
      <c r="G33" s="126">
        <v>70763.91</v>
      </c>
    </row>
    <row r="34" spans="1:7" s="16" customFormat="1" ht="12" x14ac:dyDescent="0.2">
      <c r="A34" s="64" t="s">
        <v>23</v>
      </c>
      <c r="B34" s="126">
        <v>76952.664460469998</v>
      </c>
      <c r="C34" s="126">
        <v>63020.160012840002</v>
      </c>
      <c r="D34" s="98">
        <f t="shared" si="0"/>
        <v>22.108011856509613</v>
      </c>
      <c r="E34" s="64"/>
      <c r="F34" s="126">
        <v>78523.490000000005</v>
      </c>
      <c r="G34" s="126">
        <v>76939.289999999994</v>
      </c>
    </row>
    <row r="35" spans="1:7" s="16" customFormat="1" ht="12" x14ac:dyDescent="0.2">
      <c r="A35" s="64" t="s">
        <v>24</v>
      </c>
      <c r="B35" s="126">
        <v>63416.214157959999</v>
      </c>
      <c r="C35" s="126">
        <v>43507.084708750001</v>
      </c>
      <c r="D35" s="98">
        <f t="shared" si="0"/>
        <v>45.760660780854259</v>
      </c>
      <c r="E35" s="64"/>
      <c r="F35" s="126">
        <v>64726.01</v>
      </c>
      <c r="G35" s="126">
        <v>63416.21</v>
      </c>
    </row>
    <row r="36" spans="1:7" s="16" customFormat="1" ht="12" x14ac:dyDescent="0.2">
      <c r="A36" s="64" t="s">
        <v>25</v>
      </c>
      <c r="B36" s="126">
        <v>65390.317394819998</v>
      </c>
      <c r="C36" s="126">
        <v>54500.044951360003</v>
      </c>
      <c r="D36" s="98">
        <f t="shared" si="0"/>
        <v>19.98213479122688</v>
      </c>
      <c r="E36" s="64"/>
      <c r="F36" s="126">
        <v>66697.5</v>
      </c>
      <c r="G36" s="126">
        <v>64181.64</v>
      </c>
    </row>
    <row r="37" spans="1:7" s="16" customFormat="1" ht="12" x14ac:dyDescent="0.2">
      <c r="A37" s="64" t="s">
        <v>79</v>
      </c>
      <c r="B37" s="126">
        <v>67951.080470889996</v>
      </c>
      <c r="C37" s="126">
        <v>57015.329888120003</v>
      </c>
      <c r="D37" s="98">
        <f t="shared" si="0"/>
        <v>19.180368866108456</v>
      </c>
      <c r="E37" s="64"/>
      <c r="F37" s="126">
        <v>70203.320000000007</v>
      </c>
      <c r="G37" s="126">
        <v>66472.539999999994</v>
      </c>
    </row>
    <row r="38" spans="1:7" s="16" customFormat="1" ht="12" x14ac:dyDescent="0.2">
      <c r="A38" s="64" t="s">
        <v>26</v>
      </c>
      <c r="B38" s="126">
        <v>95032.30813931</v>
      </c>
      <c r="C38" s="126">
        <v>79758.364064139998</v>
      </c>
      <c r="D38" s="98">
        <f t="shared" si="0"/>
        <v>19.150272519239508</v>
      </c>
      <c r="E38" s="64"/>
      <c r="F38" s="126">
        <v>96726.42</v>
      </c>
      <c r="G38" s="126">
        <v>93034.09</v>
      </c>
    </row>
    <row r="39" spans="1:7" s="16" customFormat="1" ht="12" x14ac:dyDescent="0.2">
      <c r="A39" s="64" t="s">
        <v>27</v>
      </c>
      <c r="B39" s="126">
        <v>14112.660413989999</v>
      </c>
      <c r="C39" s="126">
        <v>11646.82977581</v>
      </c>
      <c r="D39" s="98">
        <f t="shared" si="0"/>
        <v>21.171689512466575</v>
      </c>
      <c r="E39" s="64"/>
      <c r="F39" s="126">
        <v>14392.37</v>
      </c>
      <c r="G39" s="126">
        <v>13937.97</v>
      </c>
    </row>
    <row r="40" spans="1:7" s="16" customFormat="1" ht="12" x14ac:dyDescent="0.2">
      <c r="A40" s="64" t="s">
        <v>28</v>
      </c>
      <c r="B40" s="126">
        <v>91377.602119260002</v>
      </c>
      <c r="C40" s="126">
        <v>76468.915025320006</v>
      </c>
      <c r="D40" s="98">
        <f t="shared" si="0"/>
        <v>19.496402020354942</v>
      </c>
      <c r="E40" s="64"/>
      <c r="F40" s="126">
        <v>92778.52</v>
      </c>
      <c r="G40" s="126">
        <v>89723.8</v>
      </c>
    </row>
    <row r="41" spans="1:7" s="16" customFormat="1" ht="12" x14ac:dyDescent="0.2">
      <c r="A41" s="64" t="s">
        <v>29</v>
      </c>
      <c r="B41" s="72"/>
      <c r="C41" s="126">
        <v>3736.40173938</v>
      </c>
      <c r="D41" s="98">
        <f t="shared" si="0"/>
        <v>-100</v>
      </c>
      <c r="E41" s="64"/>
      <c r="F41" s="72"/>
      <c r="G41" s="72"/>
    </row>
    <row r="42" spans="1:7" s="16" customFormat="1" ht="12" x14ac:dyDescent="0.2">
      <c r="A42" s="64" t="s">
        <v>78</v>
      </c>
      <c r="B42" s="126">
        <v>1318.34791649</v>
      </c>
      <c r="C42" s="126">
        <v>970.94913713999995</v>
      </c>
      <c r="D42" s="98">
        <f t="shared" si="0"/>
        <v>35.779297396904639</v>
      </c>
      <c r="E42" s="64"/>
      <c r="F42" s="126">
        <v>1327.91</v>
      </c>
      <c r="G42" s="126">
        <v>1278.08</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20039.797198443499</v>
      </c>
      <c r="D48" s="72"/>
      <c r="E48" s="127">
        <v>18010.812335739702</v>
      </c>
      <c r="F48" s="72"/>
      <c r="G48" s="98">
        <f>IFERROR(((C48/E48)-1)*100,IF(C48+E48&lt;&gt;0,100,0))</f>
        <v>11.26537118305091</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3212</v>
      </c>
      <c r="D54" s="75"/>
      <c r="E54" s="128">
        <v>723908</v>
      </c>
      <c r="F54" s="128">
        <v>77565629.545000002</v>
      </c>
      <c r="G54" s="128">
        <v>9157767.8159999996</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6370</v>
      </c>
      <c r="C68" s="66">
        <v>6053</v>
      </c>
      <c r="D68" s="98">
        <f>IFERROR(((B68/C68)-1)*100,IF(B68+C68&lt;&gt;0,100,0))</f>
        <v>5.2370725260201478</v>
      </c>
      <c r="E68" s="66">
        <v>318624</v>
      </c>
      <c r="F68" s="66">
        <v>321737</v>
      </c>
      <c r="G68" s="98">
        <f>IFERROR(((E68/F68)-1)*100,IF(E68+F68&lt;&gt;0,100,0))</f>
        <v>-0.96756046087331793</v>
      </c>
    </row>
    <row r="69" spans="1:7" s="16" customFormat="1" ht="12" x14ac:dyDescent="0.2">
      <c r="A69" s="79" t="s">
        <v>54</v>
      </c>
      <c r="B69" s="67">
        <v>185708527.604</v>
      </c>
      <c r="C69" s="66">
        <v>177842158.26899999</v>
      </c>
      <c r="D69" s="98">
        <f>IFERROR(((B69/C69)-1)*100,IF(B69+C69&lt;&gt;0,100,0))</f>
        <v>4.4232309209279341</v>
      </c>
      <c r="E69" s="66">
        <v>9618235140.5489998</v>
      </c>
      <c r="F69" s="66">
        <v>10574906275.737</v>
      </c>
      <c r="G69" s="98">
        <f>IFERROR(((E69/F69)-1)*100,IF(E69+F69&lt;&gt;0,100,0))</f>
        <v>-9.0466157358101604</v>
      </c>
    </row>
    <row r="70" spans="1:7" s="62" customFormat="1" ht="12" x14ac:dyDescent="0.2">
      <c r="A70" s="79" t="s">
        <v>55</v>
      </c>
      <c r="B70" s="67">
        <v>181707124.47609001</v>
      </c>
      <c r="C70" s="66">
        <v>172753389.82815</v>
      </c>
      <c r="D70" s="98">
        <f>IFERROR(((B70/C70)-1)*100,IF(B70+C70&lt;&gt;0,100,0))</f>
        <v>5.182957426680268</v>
      </c>
      <c r="E70" s="66">
        <v>9469787129.4226799</v>
      </c>
      <c r="F70" s="66">
        <v>10193148690.016001</v>
      </c>
      <c r="G70" s="98">
        <f>IFERROR(((E70/F70)-1)*100,IF(E70+F70&lt;&gt;0,100,0))</f>
        <v>-7.0965467353756972</v>
      </c>
    </row>
    <row r="71" spans="1:7" s="16" customFormat="1" ht="12" x14ac:dyDescent="0.2">
      <c r="A71" s="79" t="s">
        <v>94</v>
      </c>
      <c r="B71" s="98">
        <f>IFERROR(B69/B68/1000,)</f>
        <v>29.153615008477239</v>
      </c>
      <c r="C71" s="98">
        <f>IFERROR(C69/C68/1000,)</f>
        <v>29.380829054848832</v>
      </c>
      <c r="D71" s="98">
        <f>IFERROR(((B71/C71)-1)*100,IF(B71+C71&lt;&gt;0,100,0))</f>
        <v>-0.77334116728776658</v>
      </c>
      <c r="E71" s="98">
        <f>IFERROR(E69/E68/1000,)</f>
        <v>30.186788002626919</v>
      </c>
      <c r="F71" s="98">
        <f>IFERROR(F69/F68/1000,)</f>
        <v>32.868169578683833</v>
      </c>
      <c r="G71" s="98">
        <f>IFERROR(((E71/F71)-1)*100,IF(E71+F71&lt;&gt;0,100,0))</f>
        <v>-8.1579887484695348</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2545</v>
      </c>
      <c r="C74" s="66">
        <v>2441</v>
      </c>
      <c r="D74" s="98">
        <f>IFERROR(((B74/C74)-1)*100,IF(B74+C74&lt;&gt;0,100,0))</f>
        <v>4.2605489553461773</v>
      </c>
      <c r="E74" s="66">
        <v>142433</v>
      </c>
      <c r="F74" s="66">
        <v>137050</v>
      </c>
      <c r="G74" s="98">
        <f>IFERROR(((E74/F74)-1)*100,IF(E74+F74&lt;&gt;0,100,0))</f>
        <v>3.9277635899306773</v>
      </c>
    </row>
    <row r="75" spans="1:7" s="16" customFormat="1" ht="12" x14ac:dyDescent="0.2">
      <c r="A75" s="79" t="s">
        <v>54</v>
      </c>
      <c r="B75" s="67">
        <v>513188034.96899998</v>
      </c>
      <c r="C75" s="66">
        <v>354344834.18599999</v>
      </c>
      <c r="D75" s="98">
        <f>IFERROR(((B75/C75)-1)*100,IF(B75+C75&lt;&gt;0,100,0))</f>
        <v>44.827294053233246</v>
      </c>
      <c r="E75" s="66">
        <v>23809605738.008999</v>
      </c>
      <c r="F75" s="66">
        <v>20599265950.764999</v>
      </c>
      <c r="G75" s="98">
        <f>IFERROR(((E75/F75)-1)*100,IF(E75+F75&lt;&gt;0,100,0))</f>
        <v>15.584729062274061</v>
      </c>
    </row>
    <row r="76" spans="1:7" s="16" customFormat="1" ht="12" x14ac:dyDescent="0.2">
      <c r="A76" s="79" t="s">
        <v>55</v>
      </c>
      <c r="B76" s="67">
        <v>513371290.69689</v>
      </c>
      <c r="C76" s="66">
        <v>349017041.68739003</v>
      </c>
      <c r="D76" s="98">
        <f>IFERROR(((B76/C76)-1)*100,IF(B76+C76&lt;&gt;0,100,0))</f>
        <v>47.090608588880855</v>
      </c>
      <c r="E76" s="66">
        <v>23123809941.498901</v>
      </c>
      <c r="F76" s="66">
        <v>19945274703.2132</v>
      </c>
      <c r="G76" s="98">
        <f>IFERROR(((E76/F76)-1)*100,IF(E76+F76&lt;&gt;0,100,0))</f>
        <v>15.93628207975315</v>
      </c>
    </row>
    <row r="77" spans="1:7" s="16" customFormat="1" ht="12" x14ac:dyDescent="0.2">
      <c r="A77" s="79" t="s">
        <v>94</v>
      </c>
      <c r="B77" s="98">
        <f>IFERROR(B75/B74/1000,)</f>
        <v>201.64559330805503</v>
      </c>
      <c r="C77" s="98">
        <f>IFERROR(C75/C74/1000,)</f>
        <v>145.16379933879557</v>
      </c>
      <c r="D77" s="98">
        <f>IFERROR(((B77/C77)-1)*100,IF(B77+C77&lt;&gt;0,100,0))</f>
        <v>38.909007773651247</v>
      </c>
      <c r="E77" s="98">
        <f>IFERROR(E75/E74/1000,)</f>
        <v>167.16354874227883</v>
      </c>
      <c r="F77" s="98">
        <f>IFERROR(F75/F74/1000,)</f>
        <v>150.30474973195913</v>
      </c>
      <c r="G77" s="98">
        <f>IFERROR(((E77/F77)-1)*100,IF(E77+F77&lt;&gt;0,100,0))</f>
        <v>11.216411351194333</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211</v>
      </c>
      <c r="C80" s="66">
        <v>189</v>
      </c>
      <c r="D80" s="98">
        <f>IFERROR(((B80/C80)-1)*100,IF(B80+C80&lt;&gt;0,100,0))</f>
        <v>11.64021164021165</v>
      </c>
      <c r="E80" s="66">
        <v>8268</v>
      </c>
      <c r="F80" s="66">
        <v>10537</v>
      </c>
      <c r="G80" s="98">
        <f>IFERROR(((E80/F80)-1)*100,IF(E80+F80&lt;&gt;0,100,0))</f>
        <v>-21.533643351997721</v>
      </c>
    </row>
    <row r="81" spans="1:7" s="16" customFormat="1" ht="12" x14ac:dyDescent="0.2">
      <c r="A81" s="79" t="s">
        <v>54</v>
      </c>
      <c r="B81" s="67">
        <v>18408254.852000002</v>
      </c>
      <c r="C81" s="66">
        <v>14206236.892000001</v>
      </c>
      <c r="D81" s="98">
        <f>IFERROR(((B81/C81)-1)*100,IF(B81+C81&lt;&gt;0,100,0))</f>
        <v>29.578684291589518</v>
      </c>
      <c r="E81" s="66">
        <v>723619990.63399994</v>
      </c>
      <c r="F81" s="66">
        <v>926855575.80900002</v>
      </c>
      <c r="G81" s="98">
        <f>IFERROR(((E81/F81)-1)*100,IF(E81+F81&lt;&gt;0,100,0))</f>
        <v>-21.927427581973291</v>
      </c>
    </row>
    <row r="82" spans="1:7" s="16" customFormat="1" ht="12" x14ac:dyDescent="0.2">
      <c r="A82" s="79" t="s">
        <v>55</v>
      </c>
      <c r="B82" s="67">
        <v>8592567.3118303195</v>
      </c>
      <c r="C82" s="66">
        <v>4807987.8222501203</v>
      </c>
      <c r="D82" s="98">
        <f>IFERROR(((B82/C82)-1)*100,IF(B82+C82&lt;&gt;0,100,0))</f>
        <v>78.71441504211279</v>
      </c>
      <c r="E82" s="66">
        <v>246763340.69039801</v>
      </c>
      <c r="F82" s="66">
        <v>337016969.76716799</v>
      </c>
      <c r="G82" s="98">
        <f>IFERROR(((E82/F82)-1)*100,IF(E82+F82&lt;&gt;0,100,0))</f>
        <v>-26.780143783003783</v>
      </c>
    </row>
    <row r="83" spans="1:7" s="32" customFormat="1" x14ac:dyDescent="0.2">
      <c r="A83" s="79" t="s">
        <v>94</v>
      </c>
      <c r="B83" s="98">
        <f>IFERROR(B81/B80/1000,)</f>
        <v>87.242913990521345</v>
      </c>
      <c r="C83" s="98">
        <f>IFERROR(C81/C80/1000,)</f>
        <v>75.165274560846569</v>
      </c>
      <c r="D83" s="98">
        <f>IFERROR(((B83/C83)-1)*100,IF(B83+C83&lt;&gt;0,100,0))</f>
        <v>16.068110573983052</v>
      </c>
      <c r="E83" s="98">
        <f>IFERROR(E81/E80/1000,)</f>
        <v>87.520560067005306</v>
      </c>
      <c r="F83" s="98">
        <f>IFERROR(F81/F80/1000,)</f>
        <v>87.961998273607279</v>
      </c>
      <c r="G83" s="98">
        <f>IFERROR(((E83/F83)-1)*100,IF(E83+F83&lt;&gt;0,100,0))</f>
        <v>-0.50185104393475344</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9126</v>
      </c>
      <c r="C86" s="64">
        <f>C68+C74+C80</f>
        <v>8683</v>
      </c>
      <c r="D86" s="98">
        <f>IFERROR(((B86/C86)-1)*100,IF(B86+C86&lt;&gt;0,100,0))</f>
        <v>5.1019232983991802</v>
      </c>
      <c r="E86" s="64">
        <f>E68+E74+E80</f>
        <v>469325</v>
      </c>
      <c r="F86" s="64">
        <f>F68+F74+F80</f>
        <v>469324</v>
      </c>
      <c r="G86" s="98">
        <f>IFERROR(((E86/F86)-1)*100,IF(E86+F86&lt;&gt;0,100,0))</f>
        <v>2.1307241906409757E-4</v>
      </c>
    </row>
    <row r="87" spans="1:7" s="62" customFormat="1" ht="12" x14ac:dyDescent="0.2">
      <c r="A87" s="79" t="s">
        <v>54</v>
      </c>
      <c r="B87" s="64">
        <f t="shared" ref="B87:C87" si="1">B69+B75+B81</f>
        <v>717304817.42499995</v>
      </c>
      <c r="C87" s="64">
        <f t="shared" si="1"/>
        <v>546393229.347</v>
      </c>
      <c r="D87" s="98">
        <f>IFERROR(((B87/C87)-1)*100,IF(B87+C87&lt;&gt;0,100,0))</f>
        <v>31.27996082276827</v>
      </c>
      <c r="E87" s="64">
        <f t="shared" ref="E87:F87" si="2">E69+E75+E81</f>
        <v>34151460869.191998</v>
      </c>
      <c r="F87" s="64">
        <f t="shared" si="2"/>
        <v>32101027802.310997</v>
      </c>
      <c r="G87" s="98">
        <f>IFERROR(((E87/F87)-1)*100,IF(E87+F87&lt;&gt;0,100,0))</f>
        <v>6.3874374350511909</v>
      </c>
    </row>
    <row r="88" spans="1:7" s="62" customFormat="1" ht="12" x14ac:dyDescent="0.2">
      <c r="A88" s="79" t="s">
        <v>55</v>
      </c>
      <c r="B88" s="64">
        <f t="shared" ref="B88:C88" si="3">B70+B76+B82</f>
        <v>703670982.48481035</v>
      </c>
      <c r="C88" s="64">
        <f t="shared" si="3"/>
        <v>526578419.33779013</v>
      </c>
      <c r="D88" s="98">
        <f>IFERROR(((B88/C88)-1)*100,IF(B88+C88&lt;&gt;0,100,0))</f>
        <v>33.630805335647196</v>
      </c>
      <c r="E88" s="64">
        <f t="shared" ref="E88:F88" si="4">E70+E76+E82</f>
        <v>32840360411.61198</v>
      </c>
      <c r="F88" s="64">
        <f t="shared" si="4"/>
        <v>30475440362.996368</v>
      </c>
      <c r="G88" s="98">
        <f>IFERROR(((E88/F88)-1)*100,IF(E88+F88&lt;&gt;0,100,0))</f>
        <v>7.7600849091818969</v>
      </c>
    </row>
    <row r="89" spans="1:7" s="63" customFormat="1" x14ac:dyDescent="0.2">
      <c r="A89" s="79" t="s">
        <v>95</v>
      </c>
      <c r="B89" s="98">
        <f>IFERROR((B75/B87)*100,IF(B75+B87&lt;&gt;0,100,0))</f>
        <v>71.543927003202924</v>
      </c>
      <c r="C89" s="98">
        <f>IFERROR((C75/C87)*100,IF(C75+C87&lt;&gt;0,100,0))</f>
        <v>64.85161512881136</v>
      </c>
      <c r="D89" s="98">
        <f>IFERROR(((B89/C89)-1)*100,IF(B89+C89&lt;&gt;0,100,0))</f>
        <v>10.319422054638071</v>
      </c>
      <c r="E89" s="98">
        <f>IFERROR((E75/E87)*100,IF(E75+E87&lt;&gt;0,100,0))</f>
        <v>69.717678635198951</v>
      </c>
      <c r="F89" s="98">
        <f>IFERROR((F75/F87)*100,IF(F75+F87&lt;&gt;0,100,0))</f>
        <v>64.170113423228244</v>
      </c>
      <c r="G89" s="98">
        <f>IFERROR(((E89/F89)-1)*100,IF(E89+F89&lt;&gt;0,100,0))</f>
        <v>8.645091797457539</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20928257.506000001</v>
      </c>
      <c r="C95" s="129">
        <v>25854047.149</v>
      </c>
      <c r="D95" s="65">
        <f>B95-C95</f>
        <v>-4925789.6429999992</v>
      </c>
      <c r="E95" s="129">
        <v>1069860255.66</v>
      </c>
      <c r="F95" s="129">
        <v>1295318152.404</v>
      </c>
      <c r="G95" s="80">
        <f>E95-F95</f>
        <v>-225457896.74400008</v>
      </c>
    </row>
    <row r="96" spans="1:7" s="16" customFormat="1" ht="13.5" x14ac:dyDescent="0.2">
      <c r="A96" s="79" t="s">
        <v>88</v>
      </c>
      <c r="B96" s="66">
        <v>17935747.592</v>
      </c>
      <c r="C96" s="129">
        <v>21724904.061000001</v>
      </c>
      <c r="D96" s="65">
        <f>B96-C96</f>
        <v>-3789156.4690000005</v>
      </c>
      <c r="E96" s="129">
        <v>1224866031.987</v>
      </c>
      <c r="F96" s="129">
        <v>1355698132.7639999</v>
      </c>
      <c r="G96" s="80">
        <f>E96-F96</f>
        <v>-130832100.77699995</v>
      </c>
    </row>
    <row r="97" spans="1:7" s="28" customFormat="1" ht="12" x14ac:dyDescent="0.2">
      <c r="A97" s="81" t="s">
        <v>16</v>
      </c>
      <c r="B97" s="65">
        <f>B95-B96</f>
        <v>2992509.9140000008</v>
      </c>
      <c r="C97" s="65">
        <f>C95-C96</f>
        <v>4129143.0879999995</v>
      </c>
      <c r="D97" s="82"/>
      <c r="E97" s="65">
        <f>E95-E96</f>
        <v>-155005776.32700002</v>
      </c>
      <c r="F97" s="82">
        <f>F95-F96</f>
        <v>-60379980.359999895</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811.59915697959605</v>
      </c>
      <c r="C104" s="131">
        <v>740.73778441286095</v>
      </c>
      <c r="D104" s="98">
        <f>IFERROR(((B104/C104)-1)*100,IF(B104+C104&lt;&gt;0,100,0))</f>
        <v>9.5663234761141247</v>
      </c>
      <c r="E104" s="84"/>
      <c r="F104" s="130">
        <v>815.15013895267703</v>
      </c>
      <c r="G104" s="130">
        <v>811.59915697959605</v>
      </c>
    </row>
    <row r="105" spans="1:7" s="16" customFormat="1" ht="12" x14ac:dyDescent="0.2">
      <c r="A105" s="79" t="s">
        <v>50</v>
      </c>
      <c r="B105" s="130">
        <v>801.10363124655396</v>
      </c>
      <c r="C105" s="131">
        <v>731.66129853317602</v>
      </c>
      <c r="D105" s="98">
        <f>IFERROR(((B105/C105)-1)*100,IF(B105+C105&lt;&gt;0,100,0))</f>
        <v>9.4910490485959684</v>
      </c>
      <c r="E105" s="84"/>
      <c r="F105" s="130">
        <v>804.52622480318803</v>
      </c>
      <c r="G105" s="130">
        <v>801.10363124655396</v>
      </c>
    </row>
    <row r="106" spans="1:7" s="16" customFormat="1" ht="12" x14ac:dyDescent="0.2">
      <c r="A106" s="79" t="s">
        <v>51</v>
      </c>
      <c r="B106" s="130">
        <v>858.11021364377302</v>
      </c>
      <c r="C106" s="131">
        <v>778.32644840965202</v>
      </c>
      <c r="D106" s="98">
        <f>IFERROR(((B106/C106)-1)*100,IF(B106+C106&lt;&gt;0,100,0))</f>
        <v>10.250681497094494</v>
      </c>
      <c r="E106" s="84"/>
      <c r="F106" s="130">
        <v>862.60651040316498</v>
      </c>
      <c r="G106" s="130">
        <v>858.11021364377302</v>
      </c>
    </row>
    <row r="107" spans="1:7" s="28" customFormat="1" ht="12" x14ac:dyDescent="0.2">
      <c r="A107" s="81" t="s">
        <v>52</v>
      </c>
      <c r="B107" s="85"/>
      <c r="C107" s="84"/>
      <c r="D107" s="86"/>
      <c r="E107" s="84"/>
      <c r="F107" s="71"/>
      <c r="G107" s="71"/>
    </row>
    <row r="108" spans="1:7" s="16" customFormat="1" ht="12" x14ac:dyDescent="0.2">
      <c r="A108" s="79" t="s">
        <v>56</v>
      </c>
      <c r="B108" s="130">
        <v>612.77777656822502</v>
      </c>
      <c r="C108" s="131">
        <v>586.94317269165504</v>
      </c>
      <c r="D108" s="98">
        <f>IFERROR(((B108/C108)-1)*100,IF(B108+C108&lt;&gt;0,100,0))</f>
        <v>4.4015511345153691</v>
      </c>
      <c r="E108" s="84"/>
      <c r="F108" s="130">
        <v>613.77910058705004</v>
      </c>
      <c r="G108" s="130">
        <v>612.77777656822502</v>
      </c>
    </row>
    <row r="109" spans="1:7" s="16" customFormat="1" ht="12" x14ac:dyDescent="0.2">
      <c r="A109" s="79" t="s">
        <v>57</v>
      </c>
      <c r="B109" s="130">
        <v>803.20178106793401</v>
      </c>
      <c r="C109" s="131">
        <v>771.53093933636001</v>
      </c>
      <c r="D109" s="98">
        <f>IFERROR(((B109/C109)-1)*100,IF(B109+C109&lt;&gt;0,100,0))</f>
        <v>4.1049347624109611</v>
      </c>
      <c r="E109" s="84"/>
      <c r="F109" s="130">
        <v>803.93612777612498</v>
      </c>
      <c r="G109" s="130">
        <v>801.58369064768794</v>
      </c>
    </row>
    <row r="110" spans="1:7" s="16" customFormat="1" ht="12" x14ac:dyDescent="0.2">
      <c r="A110" s="79" t="s">
        <v>59</v>
      </c>
      <c r="B110" s="130">
        <v>915.23315664088102</v>
      </c>
      <c r="C110" s="131">
        <v>846.97136611260498</v>
      </c>
      <c r="D110" s="98">
        <f>IFERROR(((B110/C110)-1)*100,IF(B110+C110&lt;&gt;0,100,0))</f>
        <v>8.0595157356477376</v>
      </c>
      <c r="E110" s="84"/>
      <c r="F110" s="130">
        <v>916.13423605244998</v>
      </c>
      <c r="G110" s="130">
        <v>913.472433433275</v>
      </c>
    </row>
    <row r="111" spans="1:7" s="16" customFormat="1" ht="12" x14ac:dyDescent="0.2">
      <c r="A111" s="79" t="s">
        <v>58</v>
      </c>
      <c r="B111" s="130">
        <v>869.47613452865801</v>
      </c>
      <c r="C111" s="131">
        <v>763.28149452543096</v>
      </c>
      <c r="D111" s="98">
        <f>IFERROR(((B111/C111)-1)*100,IF(B111+C111&lt;&gt;0,100,0))</f>
        <v>13.912906413282489</v>
      </c>
      <c r="E111" s="84"/>
      <c r="F111" s="130">
        <v>876.62946490065497</v>
      </c>
      <c r="G111" s="130">
        <v>869.47613452865801</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2</v>
      </c>
      <c r="D119" s="98">
        <f>IFERROR(((B119/C119)-1)*100,IF(B119+C119&lt;&gt;0,100,0))</f>
        <v>-100</v>
      </c>
      <c r="E119" s="66">
        <v>22</v>
      </c>
      <c r="F119" s="66">
        <v>15</v>
      </c>
      <c r="G119" s="98">
        <f>IFERROR(((E119/F119)-1)*100,IF(E119+F119&lt;&gt;0,100,0))</f>
        <v>46.666666666666657</v>
      </c>
    </row>
    <row r="120" spans="1:7" s="16" customFormat="1" ht="12" x14ac:dyDescent="0.2">
      <c r="A120" s="79" t="s">
        <v>72</v>
      </c>
      <c r="B120" s="67">
        <v>125</v>
      </c>
      <c r="C120" s="66">
        <v>88</v>
      </c>
      <c r="D120" s="98">
        <f>IFERROR(((B120/C120)-1)*100,IF(B120+C120&lt;&gt;0,100,0))</f>
        <v>42.04545454545454</v>
      </c>
      <c r="E120" s="66">
        <v>11357</v>
      </c>
      <c r="F120" s="66">
        <v>14300</v>
      </c>
      <c r="G120" s="98">
        <f>IFERROR(((E120/F120)-1)*100,IF(E120+F120&lt;&gt;0,100,0))</f>
        <v>-20.580419580419584</v>
      </c>
    </row>
    <row r="121" spans="1:7" s="16" customFormat="1" ht="12" x14ac:dyDescent="0.2">
      <c r="A121" s="79" t="s">
        <v>74</v>
      </c>
      <c r="B121" s="67">
        <v>2</v>
      </c>
      <c r="C121" s="66">
        <v>6</v>
      </c>
      <c r="D121" s="98">
        <f>IFERROR(((B121/C121)-1)*100,IF(B121+C121&lt;&gt;0,100,0))</f>
        <v>-66.666666666666671</v>
      </c>
      <c r="E121" s="66">
        <v>402</v>
      </c>
      <c r="F121" s="66">
        <v>438</v>
      </c>
      <c r="G121" s="98">
        <f>IFERROR(((E121/F121)-1)*100,IF(E121+F121&lt;&gt;0,100,0))</f>
        <v>-8.2191780821917799</v>
      </c>
    </row>
    <row r="122" spans="1:7" s="28" customFormat="1" ht="12" x14ac:dyDescent="0.2">
      <c r="A122" s="81" t="s">
        <v>34</v>
      </c>
      <c r="B122" s="82">
        <f>SUM(B119:B121)</f>
        <v>127</v>
      </c>
      <c r="C122" s="82">
        <f>SUM(C119:C121)</f>
        <v>96</v>
      </c>
      <c r="D122" s="98">
        <f>IFERROR(((B122/C122)-1)*100,IF(B122+C122&lt;&gt;0,100,0))</f>
        <v>32.291666666666671</v>
      </c>
      <c r="E122" s="82">
        <f>SUM(E119:E121)</f>
        <v>11781</v>
      </c>
      <c r="F122" s="82">
        <f>SUM(F119:F121)</f>
        <v>14753</v>
      </c>
      <c r="G122" s="98">
        <f>IFERROR(((E122/F122)-1)*100,IF(E122+F122&lt;&gt;0,100,0))</f>
        <v>-20.145055243001419</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0</v>
      </c>
      <c r="C125" s="66">
        <v>16</v>
      </c>
      <c r="D125" s="98">
        <f>IFERROR(((B125/C125)-1)*100,IF(B125+C125&lt;&gt;0,100,0))</f>
        <v>-100</v>
      </c>
      <c r="E125" s="66">
        <v>1133</v>
      </c>
      <c r="F125" s="66">
        <v>1689</v>
      </c>
      <c r="G125" s="98">
        <f>IFERROR(((E125/F125)-1)*100,IF(E125+F125&lt;&gt;0,100,0))</f>
        <v>-32.918886915334525</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0</v>
      </c>
      <c r="C127" s="82">
        <f>SUM(C125:C126)</f>
        <v>16</v>
      </c>
      <c r="D127" s="98">
        <f>IFERROR(((B127/C127)-1)*100,IF(B127+C127&lt;&gt;0,100,0))</f>
        <v>-100</v>
      </c>
      <c r="E127" s="82">
        <f>SUM(E125:E126)</f>
        <v>1133</v>
      </c>
      <c r="F127" s="82">
        <f>SUM(F125:F126)</f>
        <v>1689</v>
      </c>
      <c r="G127" s="98">
        <f>IFERROR(((E127/F127)-1)*100,IF(E127+F127&lt;&gt;0,100,0))</f>
        <v>-32.918886915334525</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20</v>
      </c>
      <c r="D130" s="98">
        <f>IFERROR(((B130/C130)-1)*100,IF(B130+C130&lt;&gt;0,100,0))</f>
        <v>-100</v>
      </c>
      <c r="E130" s="66">
        <v>261815</v>
      </c>
      <c r="F130" s="66">
        <v>110105</v>
      </c>
      <c r="G130" s="98">
        <f>IFERROR(((E130/F130)-1)*100,IF(E130+F130&lt;&gt;0,100,0))</f>
        <v>137.78665818990964</v>
      </c>
    </row>
    <row r="131" spans="1:7" s="16" customFormat="1" ht="12" x14ac:dyDescent="0.2">
      <c r="A131" s="79" t="s">
        <v>72</v>
      </c>
      <c r="B131" s="67">
        <v>52191</v>
      </c>
      <c r="C131" s="66">
        <v>18409</v>
      </c>
      <c r="D131" s="98">
        <f>IFERROR(((B131/C131)-1)*100,IF(B131+C131&lt;&gt;0,100,0))</f>
        <v>183.50806670650223</v>
      </c>
      <c r="E131" s="66">
        <v>11694786</v>
      </c>
      <c r="F131" s="66">
        <v>12297836</v>
      </c>
      <c r="G131" s="98">
        <f>IFERROR(((E131/F131)-1)*100,IF(E131+F131&lt;&gt;0,100,0))</f>
        <v>-4.9037082621690491</v>
      </c>
    </row>
    <row r="132" spans="1:7" s="16" customFormat="1" ht="12" x14ac:dyDescent="0.2">
      <c r="A132" s="79" t="s">
        <v>74</v>
      </c>
      <c r="B132" s="67">
        <v>2</v>
      </c>
      <c r="C132" s="66">
        <v>7</v>
      </c>
      <c r="D132" s="98">
        <f>IFERROR(((B132/C132)-1)*100,IF(B132+C132&lt;&gt;0,100,0))</f>
        <v>-71.428571428571431</v>
      </c>
      <c r="E132" s="66">
        <v>17271</v>
      </c>
      <c r="F132" s="66">
        <v>24856</v>
      </c>
      <c r="G132" s="98">
        <f>IFERROR(((E132/F132)-1)*100,IF(E132+F132&lt;&gt;0,100,0))</f>
        <v>-30.515770840038627</v>
      </c>
    </row>
    <row r="133" spans="1:7" s="16" customFormat="1" ht="12" x14ac:dyDescent="0.2">
      <c r="A133" s="81" t="s">
        <v>34</v>
      </c>
      <c r="B133" s="82">
        <f>SUM(B130:B132)</f>
        <v>52193</v>
      </c>
      <c r="C133" s="82">
        <f>SUM(C130:C132)</f>
        <v>18436</v>
      </c>
      <c r="D133" s="98">
        <f>IFERROR(((B133/C133)-1)*100,IF(B133+C133&lt;&gt;0,100,0))</f>
        <v>183.10371013234973</v>
      </c>
      <c r="E133" s="82">
        <f>SUM(E130:E132)</f>
        <v>11973872</v>
      </c>
      <c r="F133" s="82">
        <f>SUM(F130:F132)</f>
        <v>12432797</v>
      </c>
      <c r="G133" s="98">
        <f>IFERROR(((E133/F133)-1)*100,IF(E133+F133&lt;&gt;0,100,0))</f>
        <v>-3.6912450191216029</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0</v>
      </c>
      <c r="C136" s="66">
        <v>19000</v>
      </c>
      <c r="D136" s="98">
        <f>IFERROR(((B136/C136)-1)*100,)</f>
        <v>-100</v>
      </c>
      <c r="E136" s="66">
        <v>604324</v>
      </c>
      <c r="F136" s="66">
        <v>744009</v>
      </c>
      <c r="G136" s="98">
        <f>IFERROR(((E136/F136)-1)*100,)</f>
        <v>-18.774638478835605</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0</v>
      </c>
      <c r="C138" s="82">
        <f>SUM(C136:C137)</f>
        <v>19000</v>
      </c>
      <c r="D138" s="98">
        <f>IFERROR(((B138/C138)-1)*100,)</f>
        <v>-100</v>
      </c>
      <c r="E138" s="82">
        <f>SUM(E136:E137)</f>
        <v>604324</v>
      </c>
      <c r="F138" s="82">
        <f>SUM(F136:F137)</f>
        <v>744009</v>
      </c>
      <c r="G138" s="98">
        <f>IFERROR(((E138/F138)-1)*100,)</f>
        <v>-18.774638478835605</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482.255</v>
      </c>
      <c r="D141" s="98">
        <f>IFERROR(((B141/C141)-1)*100,IF(B141+C141&lt;&gt;0,100,0))</f>
        <v>-100</v>
      </c>
      <c r="E141" s="66">
        <v>6287021.1775000002</v>
      </c>
      <c r="F141" s="66">
        <v>2654915.7787500001</v>
      </c>
      <c r="G141" s="98">
        <f>IFERROR(((E141/F141)-1)*100,IF(E141+F141&lt;&gt;0,100,0))</f>
        <v>136.80680298115089</v>
      </c>
    </row>
    <row r="142" spans="1:7" s="32" customFormat="1" x14ac:dyDescent="0.2">
      <c r="A142" s="79" t="s">
        <v>72</v>
      </c>
      <c r="B142" s="67">
        <v>4967167.6627500001</v>
      </c>
      <c r="C142" s="66">
        <v>1773219.8381000001</v>
      </c>
      <c r="D142" s="98">
        <f>IFERROR(((B142/C142)-1)*100,IF(B142+C142&lt;&gt;0,100,0))</f>
        <v>180.121367696422</v>
      </c>
      <c r="E142" s="66">
        <v>1092796003.5964701</v>
      </c>
      <c r="F142" s="66">
        <v>1133765476.5718701</v>
      </c>
      <c r="G142" s="98">
        <f>IFERROR(((E142/F142)-1)*100,IF(E142+F142&lt;&gt;0,100,0))</f>
        <v>-3.6135756311153511</v>
      </c>
    </row>
    <row r="143" spans="1:7" s="32" customFormat="1" x14ac:dyDescent="0.2">
      <c r="A143" s="79" t="s">
        <v>74</v>
      </c>
      <c r="B143" s="67">
        <v>16167.46</v>
      </c>
      <c r="C143" s="66">
        <v>51718.14</v>
      </c>
      <c r="D143" s="98">
        <f>IFERROR(((B143/C143)-1)*100,IF(B143+C143&lt;&gt;0,100,0))</f>
        <v>-68.739285674233457</v>
      </c>
      <c r="E143" s="66">
        <v>101556895.09</v>
      </c>
      <c r="F143" s="66">
        <v>122497717.31999999</v>
      </c>
      <c r="G143" s="98">
        <f>IFERROR(((E143/F143)-1)*100,IF(E143+F143&lt;&gt;0,100,0))</f>
        <v>-17.094867307034313</v>
      </c>
    </row>
    <row r="144" spans="1:7" s="16" customFormat="1" ht="12" x14ac:dyDescent="0.2">
      <c r="A144" s="81" t="s">
        <v>34</v>
      </c>
      <c r="B144" s="82">
        <f>SUM(B141:B143)</f>
        <v>4983335.1227500001</v>
      </c>
      <c r="C144" s="82">
        <f>SUM(C141:C143)</f>
        <v>1825420.2330999998</v>
      </c>
      <c r="D144" s="98">
        <f>IFERROR(((B144/C144)-1)*100,IF(B144+C144&lt;&gt;0,100,0))</f>
        <v>172.99659729787842</v>
      </c>
      <c r="E144" s="82">
        <f>SUM(E141:E143)</f>
        <v>1200639919.86397</v>
      </c>
      <c r="F144" s="82">
        <f>SUM(F141:F143)</f>
        <v>1258918109.67062</v>
      </c>
      <c r="G144" s="98">
        <f>IFERROR(((E144/F144)-1)*100,IF(E144+F144&lt;&gt;0,100,0))</f>
        <v>-4.6292280140364124</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0</v>
      </c>
      <c r="C147" s="66">
        <v>31831.75</v>
      </c>
      <c r="D147" s="98">
        <f>IFERROR(((B147/C147)-1)*100,IF(B147+C147&lt;&gt;0,100,0))</f>
        <v>-100</v>
      </c>
      <c r="E147" s="66">
        <v>992365.90833000001</v>
      </c>
      <c r="F147" s="66">
        <v>1455287.8179500001</v>
      </c>
      <c r="G147" s="98">
        <f>IFERROR(((E147/F147)-1)*100,IF(E147+F147&lt;&gt;0,100,0))</f>
        <v>-31.809646443141247</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0</v>
      </c>
      <c r="C149" s="82">
        <f>SUM(C147:C148)</f>
        <v>31831.75</v>
      </c>
      <c r="D149" s="98">
        <f>IFERROR(((B149/C149)-1)*100,IF(B149+C149&lt;&gt;0,100,0))</f>
        <v>-100</v>
      </c>
      <c r="E149" s="82">
        <f>SUM(E147:E148)</f>
        <v>992365.90833000001</v>
      </c>
      <c r="F149" s="82">
        <f>SUM(F147:F148)</f>
        <v>1455287.8179500001</v>
      </c>
      <c r="G149" s="98">
        <f>IFERROR(((E149/F149)-1)*100,IF(E149+F149&lt;&gt;0,100,0))</f>
        <v>-31.809646443141247</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215</v>
      </c>
      <c r="C152" s="66">
        <v>60000</v>
      </c>
      <c r="D152" s="98">
        <f>IFERROR(((B152/C152)-1)*100,IF(B152+C152&lt;&gt;0,100,0))</f>
        <v>-99.641666666666666</v>
      </c>
      <c r="E152" s="78"/>
      <c r="F152" s="78"/>
      <c r="G152" s="65"/>
    </row>
    <row r="153" spans="1:7" s="16" customFormat="1" ht="12" x14ac:dyDescent="0.2">
      <c r="A153" s="79" t="s">
        <v>72</v>
      </c>
      <c r="B153" s="67">
        <v>1062077</v>
      </c>
      <c r="C153" s="66">
        <v>937761</v>
      </c>
      <c r="D153" s="98">
        <f>IFERROR(((B153/C153)-1)*100,IF(B153+C153&lt;&gt;0,100,0))</f>
        <v>13.256682672877208</v>
      </c>
      <c r="E153" s="78"/>
      <c r="F153" s="78"/>
      <c r="G153" s="65"/>
    </row>
    <row r="154" spans="1:7" s="16" customFormat="1" ht="12" x14ac:dyDescent="0.2">
      <c r="A154" s="79" t="s">
        <v>74</v>
      </c>
      <c r="B154" s="67">
        <v>1704</v>
      </c>
      <c r="C154" s="66">
        <v>2307</v>
      </c>
      <c r="D154" s="98">
        <f>IFERROR(((B154/C154)-1)*100,IF(B154+C154&lt;&gt;0,100,0))</f>
        <v>-26.137841352405722</v>
      </c>
      <c r="E154" s="78"/>
      <c r="F154" s="78"/>
      <c r="G154" s="65"/>
    </row>
    <row r="155" spans="1:7" s="28" customFormat="1" ht="12" x14ac:dyDescent="0.2">
      <c r="A155" s="81" t="s">
        <v>34</v>
      </c>
      <c r="B155" s="82">
        <f>SUM(B152:B154)</f>
        <v>1063996</v>
      </c>
      <c r="C155" s="82">
        <f>SUM(C152:C154)</f>
        <v>1000068</v>
      </c>
      <c r="D155" s="98">
        <f>IFERROR(((B155/C155)-1)*100,IF(B155+C155&lt;&gt;0,100,0))</f>
        <v>6.3923653191582996</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126484</v>
      </c>
      <c r="C158" s="66">
        <v>128370</v>
      </c>
      <c r="D158" s="98">
        <f>IFERROR(((B158/C158)-1)*100,IF(B158+C158&lt;&gt;0,100,0))</f>
        <v>-1.4691906208615713</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126484</v>
      </c>
      <c r="C160" s="82">
        <f>SUM(C158:C159)</f>
        <v>128370</v>
      </c>
      <c r="D160" s="98">
        <f>IFERROR(((B160/C160)-1)*100,IF(B160+C160&lt;&gt;0,100,0))</f>
        <v>-1.4691906208615713</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7164</v>
      </c>
      <c r="C168" s="113">
        <v>8570</v>
      </c>
      <c r="D168" s="111">
        <f>IFERROR(((B168/C168)-1)*100,IF(B168+C168&lt;&gt;0,100,0))</f>
        <v>-16.406067677946325</v>
      </c>
      <c r="E168" s="113">
        <v>441080</v>
      </c>
      <c r="F168" s="113">
        <v>454954</v>
      </c>
      <c r="G168" s="111">
        <f>IFERROR(((E168/F168)-1)*100,IF(E168+F168&lt;&gt;0,100,0))</f>
        <v>-3.0495390742800388</v>
      </c>
    </row>
    <row r="169" spans="1:7" x14ac:dyDescent="0.2">
      <c r="A169" s="101" t="s">
        <v>32</v>
      </c>
      <c r="B169" s="112">
        <v>62501</v>
      </c>
      <c r="C169" s="113">
        <v>71449</v>
      </c>
      <c r="D169" s="111">
        <f t="shared" ref="D169:D171" si="5">IFERROR(((B169/C169)-1)*100,IF(B169+C169&lt;&gt;0,100,0))</f>
        <v>-12.523618245181877</v>
      </c>
      <c r="E169" s="113">
        <v>3208622</v>
      </c>
      <c r="F169" s="113">
        <v>3048255</v>
      </c>
      <c r="G169" s="111">
        <f>IFERROR(((E169/F169)-1)*100,IF(E169+F169&lt;&gt;0,100,0))</f>
        <v>5.2609443763727226</v>
      </c>
    </row>
    <row r="170" spans="1:7" x14ac:dyDescent="0.2">
      <c r="A170" s="101" t="s">
        <v>92</v>
      </c>
      <c r="B170" s="112">
        <v>21903616</v>
      </c>
      <c r="C170" s="113">
        <v>22308284</v>
      </c>
      <c r="D170" s="111">
        <f t="shared" si="5"/>
        <v>-1.8139808512389388</v>
      </c>
      <c r="E170" s="113">
        <v>1066151597</v>
      </c>
      <c r="F170" s="113">
        <v>860187853</v>
      </c>
      <c r="G170" s="111">
        <f>IFERROR(((E170/F170)-1)*100,IF(E170+F170&lt;&gt;0,100,0))</f>
        <v>23.944042371870133</v>
      </c>
    </row>
    <row r="171" spans="1:7" x14ac:dyDescent="0.2">
      <c r="A171" s="101" t="s">
        <v>93</v>
      </c>
      <c r="B171" s="112">
        <v>134798</v>
      </c>
      <c r="C171" s="113">
        <v>133119</v>
      </c>
      <c r="D171" s="111">
        <f t="shared" si="5"/>
        <v>1.2612775035870216</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203</v>
      </c>
      <c r="C174" s="113">
        <v>231</v>
      </c>
      <c r="D174" s="111">
        <f t="shared" ref="D174:D177" si="6">IFERROR(((B174/C174)-1)*100,IF(B174+C174&lt;&gt;0,100,0))</f>
        <v>-12.121212121212121</v>
      </c>
      <c r="E174" s="113">
        <v>19818</v>
      </c>
      <c r="F174" s="113">
        <v>20349</v>
      </c>
      <c r="G174" s="111">
        <f t="shared" ref="G174" si="7">IFERROR(((E174/F174)-1)*100,IF(E174+F174&lt;&gt;0,100,0))</f>
        <v>-2.6094648385670105</v>
      </c>
    </row>
    <row r="175" spans="1:7" x14ac:dyDescent="0.2">
      <c r="A175" s="101" t="s">
        <v>32</v>
      </c>
      <c r="B175" s="112">
        <v>3673</v>
      </c>
      <c r="C175" s="113">
        <v>4700</v>
      </c>
      <c r="D175" s="111">
        <f t="shared" si="6"/>
        <v>-21.851063829787233</v>
      </c>
      <c r="E175" s="113">
        <v>239904</v>
      </c>
      <c r="F175" s="113">
        <v>267076</v>
      </c>
      <c r="G175" s="111">
        <f t="shared" ref="G175" si="8">IFERROR(((E175/F175)-1)*100,IF(E175+F175&lt;&gt;0,100,0))</f>
        <v>-10.17388308945768</v>
      </c>
    </row>
    <row r="176" spans="1:7" x14ac:dyDescent="0.2">
      <c r="A176" s="101" t="s">
        <v>92</v>
      </c>
      <c r="B176" s="112">
        <v>36633</v>
      </c>
      <c r="C176" s="113">
        <v>57945</v>
      </c>
      <c r="D176" s="111">
        <f t="shared" si="6"/>
        <v>-36.779704892570543</v>
      </c>
      <c r="E176" s="113">
        <v>4211524</v>
      </c>
      <c r="F176" s="113">
        <v>2758866</v>
      </c>
      <c r="G176" s="111">
        <f t="shared" ref="G176" si="9">IFERROR(((E176/F176)-1)*100,IF(E176+F176&lt;&gt;0,100,0))</f>
        <v>52.654170227912481</v>
      </c>
    </row>
    <row r="177" spans="1:7" x14ac:dyDescent="0.2">
      <c r="A177" s="101" t="s">
        <v>93</v>
      </c>
      <c r="B177" s="112">
        <v>23725</v>
      </c>
      <c r="C177" s="113">
        <v>44992</v>
      </c>
      <c r="D177" s="111">
        <f t="shared" si="6"/>
        <v>-47.268403271692748</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2021-12-13T06:46:01Z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2021-12-13T06:11:15Z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fe36d2b6-ec5e-4605-b647-06783330ae8e</vt:lpwstr>
  </property>
  <property fmtid="{D5CDD505-2E9C-101B-9397-08002B2CF9AE}" pid="8" name="MSIP_Label_66d8a90e-c522-4829-9625-db8c70f8b095_ContentBits">
    <vt:lpwstr>0</vt:lpwstr>
  </property>
</Properties>
</file>