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552B2345-AF4F-4C4C-9105-01003061EC55}" xr6:coauthVersionLast="47" xr6:coauthVersionMax="47" xr10:uidLastSave="{00000000-0000-0000-0000-000000000000}"/>
  <bookViews>
    <workbookView xWindow="4800" yWindow="291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G156" i="1" s="1"/>
  <c r="F156" i="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<sst xmlns="http://schemas.openxmlformats.org/spreadsheetml/2006/main" count="270" uniqueCount="102">
  <si>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</si>
  <si>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</si>
  <si>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</si>
  <si>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</si>
  <si>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</si>
  <si>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</si>
  <si>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</si>
  <si>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</si>
  <si>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</si>
  <si>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</si>
  <si>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</si>
  <si>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</si>
  <si>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</si>
  <si>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</si>
  <si>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</si>
  <si>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</si>
  <si>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</si>
  <si>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</si>
  <si>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</si>
  <si>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</si>
  <si>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</si>
  <si>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</si>
  <si>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</si>
  <si>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</si>
  <si>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</si>
  <si>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</si>
  <si>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</si>
  <si>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</si>
  <si>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</si>
  <si>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</si>
  <si>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</si>
  <si>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</si>
  <si>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</si>
  <si>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</si>
  <si>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</si>
  <si>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</si>
  <si>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</si>
  <si>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</si>
  <si>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</si>
  <si>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</si>
  <si>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</si>
  <si>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</si>
  <si>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</si>
  <si>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</si>
  <si>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</si>
  <si>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</si>
  <si>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</si>
  <si>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</si>
  <si>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</si>
  <si>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</si>
  <si>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</si>
  <si>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</si>
  <si>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</si>
  <si>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</si>
  <si>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</si>
  <si>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</si>
  <si>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</si>
  <si>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</si>
  <si>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</si>
  <si>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</si>
  <si>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</si>
  <si>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</si>
  <si>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</si>
  <si>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</si>
  <si>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</si>
  <si>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</si>
  <si>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</si>
  <si>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</si>
  <si>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</si>
  <si>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</si>
  <si>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</si>
  <si>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</si>
  <si>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</si>
  <si>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</si>
  <si>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</si>
  <si>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</si>
  <si>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</si>
  <si>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</si>
  <si>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</si>
  <si>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</si>
  <si>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</si>
  <si>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</si>
  <si>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</si>
  <si>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</si>
  <si>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</si>
  <si>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</si>
  <si>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</si>
  <si>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</si>
  <si>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</si>
  <si>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</si>
  <si>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</si>
  <si>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</si>
  <si>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</si>
  <si>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</si>
  <si>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</si>
  <si>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</si>
  <si>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</si>
  <si>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</si>
  <si>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</si>
  <si>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28 January 2022</t>
  </si>
  <si>
    <t>28.01.2022</t>
  </si>
  <si>
    <t>29.01.2021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</si>
</sst>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1557905</v>
      </c>
      <c r="C11" s="67">
        <v>1833114</v>
      </c>
      <c r="D11" s="98">
        <f>IFERROR(((B11/C11)-1)*100,IF(B11+C11&lt;&gt;0,100,0))</f>
        <v>-15.013196124190852</v>
      </c>
      <c r="E11" s="67">
        <v>4970678</v>
      </c>
      <c r="F11" s="67">
        <v>6355042</v>
      </c>
      <c r="G11" s="98">
        <f>IFERROR(((E11/F11)-1)*100,IF(E11+F11&lt;&gt;0,100,0))</f>
        <v>-21.783711264221385</v>
      </c>
    </row>
    <row r="12" spans="1:7" s="16" customFormat="1" ht="12" x14ac:dyDescent="0.2">
      <c r="A12" s="64" t="s">
        <v>9</v>
      </c>
      <c r="B12" s="67">
        <v>1819414.2749999999</v>
      </c>
      <c r="C12" s="67">
        <v>3311899.9989999998</v>
      </c>
      <c r="D12" s="98">
        <f>IFERROR(((B12/C12)-1)*100,IF(B12+C12&lt;&gt;0,100,0))</f>
        <v>-45.064335410206937</v>
      </c>
      <c r="E12" s="67">
        <v>5400907.6660000002</v>
      </c>
      <c r="F12" s="67">
        <v>9172762.8499999996</v>
      </c>
      <c r="G12" s="98">
        <f>IFERROR(((E12/F12)-1)*100,IF(E12+F12&lt;&gt;0,100,0))</f>
        <v>-41.120164618667751</v>
      </c>
    </row>
    <row r="13" spans="1:7" s="16" customFormat="1" ht="12" x14ac:dyDescent="0.2">
      <c r="A13" s="64" t="s">
        <v>10</v>
      </c>
      <c r="B13" s="67">
        <v>106214015.22233599</v>
      </c>
      <c r="C13" s="67">
        <v>137441592.22711101</v>
      </c>
      <c r="D13" s="98">
        <f>IFERROR(((B13/C13)-1)*100,IF(B13+C13&lt;&gt;0,100,0))</f>
        <v>-22.720616444237628</v>
      </c>
      <c r="E13" s="67">
        <v>342425409.33881301</v>
      </c>
      <c r="F13" s="67">
        <v>432536300.61262101</v>
      </c>
      <c r="G13" s="98">
        <f>IFERROR(((E13/F13)-1)*100,IF(E13+F13&lt;&gt;0,100,0))</f>
        <v>-20.833139587632253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444</v>
      </c>
      <c r="C16" s="67">
        <v>289</v>
      </c>
      <c r="D16" s="98">
        <f>IFERROR(((B16/C16)-1)*100,IF(B16+C16&lt;&gt;0,100,0))</f>
        <v>53.633217993079583</v>
      </c>
      <c r="E16" s="67">
        <v>1246</v>
      </c>
      <c r="F16" s="67">
        <v>1131</v>
      </c>
      <c r="G16" s="98">
        <f>IFERROR(((E16/F16)-1)*100,IF(E16+F16&lt;&gt;0,100,0))</f>
        <v>10.167992926613611</v>
      </c>
    </row>
    <row r="17" spans="1:7" s="16" customFormat="1" ht="12" x14ac:dyDescent="0.2">
      <c r="A17" s="64" t="s">
        <v>9</v>
      </c>
      <c r="B17" s="67">
        <v>308687.71100000001</v>
      </c>
      <c r="C17" s="67">
        <v>1261372.189</v>
      </c>
      <c r="D17" s="98">
        <f>IFERROR(((B17/C17)-1)*100,IF(B17+C17&lt;&gt;0,100,0))</f>
        <v>-75.527626683705165</v>
      </c>
      <c r="E17" s="67">
        <v>628562.29099999997</v>
      </c>
      <c r="F17" s="67">
        <v>2038396.273</v>
      </c>
      <c r="G17" s="98">
        <f>IFERROR(((E17/F17)-1)*100,IF(E17+F17&lt;&gt;0,100,0))</f>
        <v>-69.163881462807211</v>
      </c>
    </row>
    <row r="18" spans="1:7" s="16" customFormat="1" ht="12" x14ac:dyDescent="0.2">
      <c r="A18" s="64" t="s">
        <v>10</v>
      </c>
      <c r="B18" s="67">
        <v>8748894.5637566503</v>
      </c>
      <c r="C18" s="67">
        <v>7851613.3431864399</v>
      </c>
      <c r="D18" s="98">
        <f>IFERROR(((B18/C18)-1)*100,IF(B18+C18&lt;&gt;0,100,0))</f>
        <v>11.427985324173706</v>
      </c>
      <c r="E18" s="67">
        <v>27439777.096613199</v>
      </c>
      <c r="F18" s="67">
        <v>32435699.836555999</v>
      </c>
      <c r="G18" s="98">
        <f>IFERROR(((E18/F18)-1)*100,IF(E18+F18&lt;&gt;0,100,0))</f>
        <v>-15.402543386198953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13468258.998670001</v>
      </c>
      <c r="C24" s="66">
        <v>25643115.557190001</v>
      </c>
      <c r="D24" s="65">
        <f>B24-C24</f>
        <v>-12174856.55852</v>
      </c>
      <c r="E24" s="67">
        <v>49614171.340180002</v>
      </c>
      <c r="F24" s="67">
        <v>87252803.971949995</v>
      </c>
      <c r="G24" s="65">
        <f>E24-F24</f>
        <v>-37638632.631769992</v>
      </c>
    </row>
    <row r="25" spans="1:7" s="16" customFormat="1" ht="12" x14ac:dyDescent="0.2">
      <c r="A25" s="68" t="s">
        <v>15</v>
      </c>
      <c r="B25" s="66">
        <v>16709525.55524</v>
      </c>
      <c r="C25" s="66">
        <v>31271288.683570001</v>
      </c>
      <c r="D25" s="65">
        <f>B25-C25</f>
        <v>-14561763.128330002</v>
      </c>
      <c r="E25" s="67">
        <v>55344708.656970002</v>
      </c>
      <c r="F25" s="67">
        <v>81906202.133159995</v>
      </c>
      <c r="G25" s="65">
        <f>E25-F25</f>
        <v>-26561493.476189993</v>
      </c>
    </row>
    <row r="26" spans="1:7" s="28" customFormat="1" ht="12" x14ac:dyDescent="0.2">
      <c r="A26" s="69" t="s">
        <v>16</v>
      </c>
      <c r="B26" s="70">
        <f>B24-B25</f>
        <v>-3241266.5565699991</v>
      </c>
      <c r="C26" s="70">
        <f>C24-C25</f>
        <v>-5628173.1263800003</v>
      </c>
      <c r="D26" s="70"/>
      <c r="E26" s="70">
        <f>E24-E25</f>
        <v>-5730537.3167899996</v>
      </c>
      <c r="F26" s="70">
        <f>F24-F25</f>
        <v>5346601.8387899995</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73454.961179370002</v>
      </c>
      <c r="C33" s="132">
        <v>62472.104266180002</v>
      </c>
      <c r="D33" s="98">
        <f t="shared" ref="D33:D42" si="0">IFERROR(((B33/C33)-1)*100,IF(B33+C33&lt;&gt;0,100,0))</f>
        <v>17.580417759572242</v>
      </c>
      <c r="E33" s="64"/>
      <c r="F33" s="132">
        <v>74834.52</v>
      </c>
      <c r="G33" s="132">
        <v>72164.02</v>
      </c>
    </row>
    <row r="34" spans="1:7" s="16" customFormat="1" ht="12" x14ac:dyDescent="0.2">
      <c r="A34" s="64" t="s">
        <v>23</v>
      </c>
      <c r="B34" s="132">
        <v>78296.858853380007</v>
      </c>
      <c r="C34" s="132">
        <v>65812.015422109995</v>
      </c>
      <c r="D34" s="98">
        <f t="shared" si="0"/>
        <v>18.970462082332219</v>
      </c>
      <c r="E34" s="64"/>
      <c r="F34" s="132">
        <v>80112.509999999995</v>
      </c>
      <c r="G34" s="132">
        <v>76732.33</v>
      </c>
    </row>
    <row r="35" spans="1:7" s="16" customFormat="1" ht="12" x14ac:dyDescent="0.2">
      <c r="A35" s="64" t="s">
        <v>24</v>
      </c>
      <c r="B35" s="132">
        <v>65998.165285569994</v>
      </c>
      <c r="C35" s="132">
        <v>45891.748890609997</v>
      </c>
      <c r="D35" s="98">
        <f t="shared" si="0"/>
        <v>43.812704638663291</v>
      </c>
      <c r="E35" s="64"/>
      <c r="F35" s="132">
        <v>67266.52</v>
      </c>
      <c r="G35" s="132">
        <v>65289.36</v>
      </c>
    </row>
    <row r="36" spans="1:7" s="16" customFormat="1" ht="12" x14ac:dyDescent="0.2">
      <c r="A36" s="64" t="s">
        <v>25</v>
      </c>
      <c r="B36" s="132">
        <v>67021.380229269998</v>
      </c>
      <c r="C36" s="132">
        <v>57312.450724729999</v>
      </c>
      <c r="D36" s="98">
        <f t="shared" si="0"/>
        <v>16.940349578090274</v>
      </c>
      <c r="E36" s="64"/>
      <c r="F36" s="132">
        <v>68187.78</v>
      </c>
      <c r="G36" s="132">
        <v>65653.179999999993</v>
      </c>
    </row>
    <row r="37" spans="1:7" s="16" customFormat="1" ht="12" x14ac:dyDescent="0.2">
      <c r="A37" s="64" t="s">
        <v>79</v>
      </c>
      <c r="B37" s="132">
        <v>74080.747420779997</v>
      </c>
      <c r="C37" s="132">
        <v>60375.218841139998</v>
      </c>
      <c r="D37" s="98">
        <f t="shared" si="0"/>
        <v>22.700586172121628</v>
      </c>
      <c r="E37" s="64"/>
      <c r="F37" s="132">
        <v>75791.100000000006</v>
      </c>
      <c r="G37" s="132">
        <v>71479.259999999995</v>
      </c>
    </row>
    <row r="38" spans="1:7" s="16" customFormat="1" ht="12" x14ac:dyDescent="0.2">
      <c r="A38" s="64" t="s">
        <v>26</v>
      </c>
      <c r="B38" s="132">
        <v>90993.071455650002</v>
      </c>
      <c r="C38" s="132">
        <v>84462.301422289995</v>
      </c>
      <c r="D38" s="98">
        <f t="shared" si="0"/>
        <v>7.7321715408958935</v>
      </c>
      <c r="E38" s="64"/>
      <c r="F38" s="132">
        <v>94147.08</v>
      </c>
      <c r="G38" s="132">
        <v>89313.65</v>
      </c>
    </row>
    <row r="39" spans="1:7" s="16" customFormat="1" ht="12" x14ac:dyDescent="0.2">
      <c r="A39" s="64" t="s">
        <v>27</v>
      </c>
      <c r="B39" s="132">
        <v>15217.90505016</v>
      </c>
      <c r="C39" s="132">
        <v>11688.79997552</v>
      </c>
      <c r="D39" s="98">
        <f t="shared" si="0"/>
        <v>30.192193227970776</v>
      </c>
      <c r="E39" s="64"/>
      <c r="F39" s="132">
        <v>15244.1</v>
      </c>
      <c r="G39" s="132">
        <v>14627.75</v>
      </c>
    </row>
    <row r="40" spans="1:7" s="16" customFormat="1" ht="12" x14ac:dyDescent="0.2">
      <c r="A40" s="64" t="s">
        <v>28</v>
      </c>
      <c r="B40" s="132">
        <v>90211.354630429996</v>
      </c>
      <c r="C40" s="132">
        <v>79893.595879479995</v>
      </c>
      <c r="D40" s="98">
        <f t="shared" si="0"/>
        <v>12.914375222908237</v>
      </c>
      <c r="E40" s="64"/>
      <c r="F40" s="132">
        <v>92154.46</v>
      </c>
      <c r="G40" s="132">
        <v>88098.06</v>
      </c>
    </row>
    <row r="41" spans="1:7" s="16" customFormat="1" ht="12" x14ac:dyDescent="0.2">
      <c r="A41" s="64" t="s">
        <v>29</v>
      </c>
      <c r="B41" s="72"/>
      <c r="C41" s="132">
        <v>4034.2302416000002</v>
      </c>
      <c r="D41" s="98">
        <f t="shared" si="0"/>
        <v>-100</v>
      </c>
      <c r="E41" s="64"/>
      <c r="F41" s="72"/>
      <c r="G41" s="72"/>
    </row>
    <row r="42" spans="1:7" s="16" customFormat="1" ht="12" x14ac:dyDescent="0.2">
      <c r="A42" s="64" t="s">
        <v>78</v>
      </c>
      <c r="B42" s="132">
        <v>1318.16826343</v>
      </c>
      <c r="C42" s="132">
        <v>984.46171793999997</v>
      </c>
      <c r="D42" s="98">
        <f t="shared" si="0"/>
        <v>33.897361310126485</v>
      </c>
      <c r="E42" s="64"/>
      <c r="F42" s="132">
        <v>1387.67</v>
      </c>
      <c r="G42" s="132">
        <v>1290.1099999999999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20431.373577353701</v>
      </c>
      <c r="D48" s="72"/>
      <c r="E48" s="133">
        <v>18491.7412604212</v>
      </c>
      <c r="F48" s="72"/>
      <c r="G48" s="98">
        <f>IFERROR(((C48/E48)-1)*100,IF(C48+E48&lt;&gt;0,100,0))</f>
        <v>10.489181573635765</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1767</v>
      </c>
      <c r="D54" s="75"/>
      <c r="E54" s="134">
        <v>541139</v>
      </c>
      <c r="F54" s="134">
        <v>61530452.329999998</v>
      </c>
      <c r="G54" s="134">
        <v>10037837.903999999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5700</v>
      </c>
      <c r="C68" s="66">
        <v>9081</v>
      </c>
      <c r="D68" s="98">
        <f>IFERROR(((B68/C68)-1)*100,IF(B68+C68&lt;&gt;0,100,0))</f>
        <v>-37.231582424843083</v>
      </c>
      <c r="E68" s="66">
        <v>19720</v>
      </c>
      <c r="F68" s="66">
        <v>26404</v>
      </c>
      <c r="G68" s="98">
        <f>IFERROR(((E68/F68)-1)*100,IF(E68+F68&lt;&gt;0,100,0))</f>
        <v>-25.314346311164972</v>
      </c>
    </row>
    <row r="69" spans="1:7" s="16" customFormat="1" ht="12" x14ac:dyDescent="0.2">
      <c r="A69" s="79" t="s">
        <v>54</v>
      </c>
      <c r="B69" s="67">
        <v>158768272.551</v>
      </c>
      <c r="C69" s="66">
        <v>233324450.24900001</v>
      </c>
      <c r="D69" s="98">
        <f>IFERROR(((B69/C69)-1)*100,IF(B69+C69&lt;&gt;0,100,0))</f>
        <v>-31.953864080011719</v>
      </c>
      <c r="E69" s="66">
        <v>621349505.31099999</v>
      </c>
      <c r="F69" s="66">
        <v>743557548.49399996</v>
      </c>
      <c r="G69" s="98">
        <f>IFERROR(((E69/F69)-1)*100,IF(E69+F69&lt;&gt;0,100,0))</f>
        <v>-16.435586382052058</v>
      </c>
    </row>
    <row r="70" spans="1:7" s="62" customFormat="1" ht="12" x14ac:dyDescent="0.2">
      <c r="A70" s="79" t="s">
        <v>55</v>
      </c>
      <c r="B70" s="67">
        <v>157490865.52928999</v>
      </c>
      <c r="C70" s="66">
        <v>231045959.77531999</v>
      </c>
      <c r="D70" s="98">
        <f>IFERROR(((B70/C70)-1)*100,IF(B70+C70&lt;&gt;0,100,0))</f>
        <v>-31.835698108531506</v>
      </c>
      <c r="E70" s="66">
        <v>618831748.27247</v>
      </c>
      <c r="F70" s="66">
        <v>729190181.79472101</v>
      </c>
      <c r="G70" s="98">
        <f>IFERROR(((E70/F70)-1)*100,IF(E70+F70&lt;&gt;0,100,0))</f>
        <v>-15.13438280952043</v>
      </c>
    </row>
    <row r="71" spans="1:7" s="16" customFormat="1" ht="12" x14ac:dyDescent="0.2">
      <c r="A71" s="79" t="s">
        <v>94</v>
      </c>
      <c r="B71" s="98">
        <f>IFERROR(B69/B68/1000,)</f>
        <v>27.854082903684212</v>
      </c>
      <c r="C71" s="98">
        <f>IFERROR(C69/C68/1000,)</f>
        <v>25.693695655654665</v>
      </c>
      <c r="D71" s="98">
        <f>IFERROR(((B71/C71)-1)*100,IF(B71+C71&lt;&gt;0,100,0))</f>
        <v>8.4082386472655646</v>
      </c>
      <c r="E71" s="98">
        <f>IFERROR(E69/E68/1000,)</f>
        <v>31.508595604006086</v>
      </c>
      <c r="F71" s="98">
        <f>IFERROR(F69/F68/1000,)</f>
        <v>28.160791868429023</v>
      </c>
      <c r="G71" s="98">
        <f>IFERROR(((E71/F71)-1)*100,IF(E71+F71&lt;&gt;0,100,0))</f>
        <v>11.888173284396441</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2568</v>
      </c>
      <c r="C74" s="66">
        <v>2643</v>
      </c>
      <c r="D74" s="98">
        <f>IFERROR(((B74/C74)-1)*100,IF(B74+C74&lt;&gt;0,100,0))</f>
        <v>-2.8376844494892195</v>
      </c>
      <c r="E74" s="66">
        <v>9712</v>
      </c>
      <c r="F74" s="66">
        <v>10262</v>
      </c>
      <c r="G74" s="98">
        <f>IFERROR(((E74/F74)-1)*100,IF(E74+F74&lt;&gt;0,100,0))</f>
        <v>-5.3595790294289625</v>
      </c>
    </row>
    <row r="75" spans="1:7" s="16" customFormat="1" ht="12" x14ac:dyDescent="0.2">
      <c r="A75" s="79" t="s">
        <v>54</v>
      </c>
      <c r="B75" s="67">
        <v>569436060</v>
      </c>
      <c r="C75" s="66">
        <v>417031887</v>
      </c>
      <c r="D75" s="98">
        <f>IFERROR(((B75/C75)-1)*100,IF(B75+C75&lt;&gt;0,100,0))</f>
        <v>36.544968802349629</v>
      </c>
      <c r="E75" s="66">
        <v>2029036589.326</v>
      </c>
      <c r="F75" s="66">
        <v>1622908682.8859999</v>
      </c>
      <c r="G75" s="98">
        <f>IFERROR(((E75/F75)-1)*100,IF(E75+F75&lt;&gt;0,100,0))</f>
        <v>25.024692437887964</v>
      </c>
    </row>
    <row r="76" spans="1:7" s="16" customFormat="1" ht="12" x14ac:dyDescent="0.2">
      <c r="A76" s="79" t="s">
        <v>55</v>
      </c>
      <c r="B76" s="67">
        <v>530628002.84907001</v>
      </c>
      <c r="C76" s="66">
        <v>419644130.06510001</v>
      </c>
      <c r="D76" s="98">
        <f>IFERROR(((B76/C76)-1)*100,IF(B76+C76&lt;&gt;0,100,0))</f>
        <v>26.44714052517616</v>
      </c>
      <c r="E76" s="66">
        <v>2003048725.59958</v>
      </c>
      <c r="F76" s="66">
        <v>1607635043.3724401</v>
      </c>
      <c r="G76" s="98">
        <f>IFERROR(((E76/F76)-1)*100,IF(E76+F76&lt;&gt;0,100,0))</f>
        <v>24.595985504126293</v>
      </c>
    </row>
    <row r="77" spans="1:7" s="16" customFormat="1" ht="12" x14ac:dyDescent="0.2">
      <c r="A77" s="79" t="s">
        <v>94</v>
      </c>
      <c r="B77" s="98">
        <f>IFERROR(B75/B74/1000,)</f>
        <v>221.74301401869158</v>
      </c>
      <c r="C77" s="98">
        <f>IFERROR(C75/C74/1000,)</f>
        <v>157.78732009080591</v>
      </c>
      <c r="D77" s="98">
        <f>IFERROR(((B77/C77)-1)*100,IF(B77+C77&lt;&gt;0,100,0))</f>
        <v>40.532847564100493</v>
      </c>
      <c r="E77" s="98">
        <f>IFERROR(E75/E74/1000,)</f>
        <v>208.92057138859144</v>
      </c>
      <c r="F77" s="98">
        <f>IFERROR(F75/F74/1000,)</f>
        <v>158.14740624498148</v>
      </c>
      <c r="G77" s="98">
        <f>IFERROR(((E77/F77)-1)*100,IF(E77+F77&lt;&gt;0,100,0))</f>
        <v>32.104962293822737</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164</v>
      </c>
      <c r="C80" s="66">
        <v>134</v>
      </c>
      <c r="D80" s="98">
        <f>IFERROR(((B80/C80)-1)*100,IF(B80+C80&lt;&gt;0,100,0))</f>
        <v>22.388059701492537</v>
      </c>
      <c r="E80" s="66">
        <v>673</v>
      </c>
      <c r="F80" s="66">
        <v>514</v>
      </c>
      <c r="G80" s="98">
        <f>IFERROR(((E80/F80)-1)*100,IF(E80+F80&lt;&gt;0,100,0))</f>
        <v>30.933852140077821</v>
      </c>
    </row>
    <row r="81" spans="1:7" s="16" customFormat="1" ht="12" x14ac:dyDescent="0.2">
      <c r="A81" s="79" t="s">
        <v>54</v>
      </c>
      <c r="B81" s="67">
        <v>41289406.853</v>
      </c>
      <c r="C81" s="66">
        <v>14437176.009</v>
      </c>
      <c r="D81" s="98">
        <f>IFERROR(((B81/C81)-1)*100,IF(B81+C81&lt;&gt;0,100,0))</f>
        <v>185.99365157881689</v>
      </c>
      <c r="E81" s="66">
        <v>89432266.140000001</v>
      </c>
      <c r="F81" s="66">
        <v>45575109.369999997</v>
      </c>
      <c r="G81" s="98">
        <f>IFERROR(((E81/F81)-1)*100,IF(E81+F81&lt;&gt;0,100,0))</f>
        <v>96.230502518265283</v>
      </c>
    </row>
    <row r="82" spans="1:7" s="16" customFormat="1" ht="12" x14ac:dyDescent="0.2">
      <c r="A82" s="79" t="s">
        <v>55</v>
      </c>
      <c r="B82" s="67">
        <v>55408054.053310104</v>
      </c>
      <c r="C82" s="66">
        <v>10736069.4740398</v>
      </c>
      <c r="D82" s="98">
        <f>IFERROR(((B82/C82)-1)*100,IF(B82+C82&lt;&gt;0,100,0))</f>
        <v>416.09254380561487</v>
      </c>
      <c r="E82" s="66">
        <v>82120915.608279794</v>
      </c>
      <c r="F82" s="66">
        <v>23198810.064757299</v>
      </c>
      <c r="G82" s="98">
        <f>IFERROR(((E82/F82)-1)*100,IF(E82+F82&lt;&gt;0,100,0))</f>
        <v>253.98761996432998</v>
      </c>
    </row>
    <row r="83" spans="1:7" s="32" customFormat="1" x14ac:dyDescent="0.2">
      <c r="A83" s="79" t="s">
        <v>94</v>
      </c>
      <c r="B83" s="98">
        <f>IFERROR(B81/B80/1000,)</f>
        <v>251.76467593292682</v>
      </c>
      <c r="C83" s="98">
        <f>IFERROR(C81/C80/1000,)</f>
        <v>107.74011947014925</v>
      </c>
      <c r="D83" s="98">
        <f>IFERROR(((B83/C83)-1)*100,IF(B83+C83&lt;&gt;0,100,0))</f>
        <v>133.67773970464305</v>
      </c>
      <c r="E83" s="98">
        <f>IFERROR(E81/E80/1000,)</f>
        <v>132.88598237741456</v>
      </c>
      <c r="F83" s="98">
        <f>IFERROR(F81/F80/1000,)</f>
        <v>88.667527957198445</v>
      </c>
      <c r="G83" s="98">
        <f>IFERROR(((E83/F83)-1)*100,IF(E83+F83&lt;&gt;0,100,0))</f>
        <v>49.869952889135739</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8432</v>
      </c>
      <c r="C86" s="64">
        <f>C68+C74+C80</f>
        <v>11858</v>
      </c>
      <c r="D86" s="98">
        <f>IFERROR(((B86/C86)-1)*100,IF(B86+C86&lt;&gt;0,100,0))</f>
        <v>-28.891887333445776</v>
      </c>
      <c r="E86" s="64">
        <f>E68+E74+E80</f>
        <v>30105</v>
      </c>
      <c r="F86" s="64">
        <f>F68+F74+F80</f>
        <v>37180</v>
      </c>
      <c r="G86" s="98">
        <f>IFERROR(((E86/F86)-1)*100,IF(E86+F86&lt;&gt;0,100,0))</f>
        <v>-19.029047875201719</v>
      </c>
    </row>
    <row r="87" spans="1:7" s="62" customFormat="1" ht="12" x14ac:dyDescent="0.2">
      <c r="A87" s="79" t="s">
        <v>54</v>
      </c>
      <c r="B87" s="64">
        <f t="shared" ref="B87:C87" si="1">B69+B75+B81</f>
        <v>769493739.40400004</v>
      </c>
      <c r="C87" s="64">
        <f t="shared" si="1"/>
        <v>664793513.25800002</v>
      </c>
      <c r="D87" s="98">
        <f>IFERROR(((B87/C87)-1)*100,IF(B87+C87&lt;&gt;0,100,0))</f>
        <v>15.749285162679815</v>
      </c>
      <c r="E87" s="64">
        <f t="shared" ref="E87:F87" si="2">E69+E75+E81</f>
        <v>2739818360.777</v>
      </c>
      <c r="F87" s="64">
        <f t="shared" si="2"/>
        <v>2412041340.75</v>
      </c>
      <c r="G87" s="98">
        <f>IFERROR(((E87/F87)-1)*100,IF(E87+F87&lt;&gt;0,100,0))</f>
        <v>13.5891957774273</v>
      </c>
    </row>
    <row r="88" spans="1:7" s="62" customFormat="1" ht="12" x14ac:dyDescent="0.2">
      <c r="A88" s="79" t="s">
        <v>55</v>
      </c>
      <c r="B88" s="64">
        <f t="shared" ref="B88:C88" si="3">B70+B76+B82</f>
        <v>743526922.43167019</v>
      </c>
      <c r="C88" s="64">
        <f t="shared" si="3"/>
        <v>661426159.3144598</v>
      </c>
      <c r="D88" s="98">
        <f>IFERROR(((B88/C88)-1)*100,IF(B88+C88&lt;&gt;0,100,0))</f>
        <v>12.412687638829457</v>
      </c>
      <c r="E88" s="64">
        <f t="shared" ref="E88:F88" si="4">E70+E76+E82</f>
        <v>2704001389.48033</v>
      </c>
      <c r="F88" s="64">
        <f t="shared" si="4"/>
        <v>2360024035.2319183</v>
      </c>
      <c r="G88" s="98">
        <f>IFERROR(((E88/F88)-1)*100,IF(E88+F88&lt;&gt;0,100,0))</f>
        <v>14.575163181107564</v>
      </c>
    </row>
    <row r="89" spans="1:7" s="63" customFormat="1" x14ac:dyDescent="0.2">
      <c r="A89" s="79" t="s">
        <v>95</v>
      </c>
      <c r="B89" s="98">
        <f>IFERROR((B75/B87)*100,IF(B75+B87&lt;&gt;0,100,0))</f>
        <v>74.001389594286792</v>
      </c>
      <c r="C89" s="98">
        <f>IFERROR((C75/C87)*100,IF(C75+C87&lt;&gt;0,100,0))</f>
        <v>62.73104034307174</v>
      </c>
      <c r="D89" s="98">
        <f>IFERROR(((B89/C89)-1)*100,IF(B89+C89&lt;&gt;0,100,0))</f>
        <v>17.966144335528767</v>
      </c>
      <c r="E89" s="98">
        <f>IFERROR((E75/E87)*100,IF(E75+E87&lt;&gt;0,100,0))</f>
        <v>74.057339653369368</v>
      </c>
      <c r="F89" s="98">
        <f>IFERROR((F75/F87)*100,IF(F75+F87&lt;&gt;0,100,0))</f>
        <v>67.283618048659676</v>
      </c>
      <c r="G89" s="98">
        <f>IFERROR(((E89/F89)-1)*100,IF(E89+F89&lt;&gt;0,100,0))</f>
        <v>10.067415815556945</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78291885.135000005</v>
      </c>
      <c r="C97" s="135">
        <v>76705036.785999998</v>
      </c>
      <c r="D97" s="65">
        <f>B97-C97</f>
        <v>1586848.3490000069</v>
      </c>
      <c r="E97" s="135">
        <v>246916556.74399999</v>
      </c>
      <c r="F97" s="135">
        <v>300138110.39399999</v>
      </c>
      <c r="G97" s="80">
        <f>E97-F97</f>
        <v>-53221553.650000006</v>
      </c>
    </row>
    <row r="98" spans="1:7" s="62" customFormat="1" ht="13.5" x14ac:dyDescent="0.2">
      <c r="A98" s="114" t="s">
        <v>88</v>
      </c>
      <c r="B98" s="66">
        <v>90055920.893999994</v>
      </c>
      <c r="C98" s="135">
        <v>74155852.846000001</v>
      </c>
      <c r="D98" s="65">
        <f>B98-C98</f>
        <v>15900068.047999993</v>
      </c>
      <c r="E98" s="135">
        <v>240592632.10800001</v>
      </c>
      <c r="F98" s="135">
        <v>282715030.91399997</v>
      </c>
      <c r="G98" s="80">
        <f>E98-F98</f>
        <v>-42122398.805999964</v>
      </c>
    </row>
    <row r="99" spans="1:7" s="62" customFormat="1" ht="12" x14ac:dyDescent="0.2">
      <c r="A99" s="115" t="s">
        <v>16</v>
      </c>
      <c r="B99" s="65">
        <f>B97-B98</f>
        <v>-11764035.758999988</v>
      </c>
      <c r="C99" s="65">
        <f>C97-C98</f>
        <v>2549183.9399999976</v>
      </c>
      <c r="D99" s="82"/>
      <c r="E99" s="65">
        <f>E97-E98</f>
        <v>6323924.6359999776</v>
      </c>
      <c r="F99" s="82">
        <f>F97-F98</f>
        <v>17423079.480000019</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16854463.695999999</v>
      </c>
      <c r="C102" s="135">
        <v>27028677.037999999</v>
      </c>
      <c r="D102" s="65">
        <f>B102-C102</f>
        <v>-10174213.342</v>
      </c>
      <c r="E102" s="135">
        <v>94877199.451000005</v>
      </c>
      <c r="F102" s="135">
        <v>108878317.15700001</v>
      </c>
      <c r="G102" s="80">
        <f>E102-F102</f>
        <v>-14001117.706</v>
      </c>
    </row>
    <row r="103" spans="1:7" s="16" customFormat="1" ht="13.5" x14ac:dyDescent="0.2">
      <c r="A103" s="79" t="s">
        <v>88</v>
      </c>
      <c r="B103" s="66">
        <v>21431170.284000002</v>
      </c>
      <c r="C103" s="135">
        <v>25299571.877</v>
      </c>
      <c r="D103" s="65">
        <f>B103-C103</f>
        <v>-3868401.5929999985</v>
      </c>
      <c r="E103" s="135">
        <v>91359663</v>
      </c>
      <c r="F103" s="135">
        <v>100733603.91500001</v>
      </c>
      <c r="G103" s="80">
        <f>E103-F103</f>
        <v>-9373940.9150000066</v>
      </c>
    </row>
    <row r="104" spans="1:7" s="28" customFormat="1" ht="12" x14ac:dyDescent="0.2">
      <c r="A104" s="81" t="s">
        <v>16</v>
      </c>
      <c r="B104" s="65">
        <f>B102-B103</f>
        <v>-4576706.5880000032</v>
      </c>
      <c r="C104" s="65">
        <f>C102-C103</f>
        <v>1729105.1609999985</v>
      </c>
      <c r="D104" s="82"/>
      <c r="E104" s="65">
        <f>E102-E103</f>
        <v>3517536.451000005</v>
      </c>
      <c r="F104" s="82">
        <f>F102-F103</f>
        <v>8144713.2419999987</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827.56632796499002</v>
      </c>
      <c r="C111" s="137">
        <v>764.37275608938205</v>
      </c>
      <c r="D111" s="98">
        <f>IFERROR(((B111/C111)-1)*100,IF(B111+C111&lt;&gt;0,100,0))</f>
        <v>8.2673762731829257</v>
      </c>
      <c r="E111" s="84"/>
      <c r="F111" s="136">
        <v>832.92467837971105</v>
      </c>
      <c r="G111" s="136">
        <v>827.56632796499002</v>
      </c>
    </row>
    <row r="112" spans="1:7" s="16" customFormat="1" ht="12" x14ac:dyDescent="0.2">
      <c r="A112" s="79" t="s">
        <v>50</v>
      </c>
      <c r="B112" s="136">
        <v>816.62832593132396</v>
      </c>
      <c r="C112" s="137">
        <v>755.57091957575801</v>
      </c>
      <c r="D112" s="98">
        <f>IFERROR(((B112/C112)-1)*100,IF(B112+C112&lt;&gt;0,100,0))</f>
        <v>8.0809629875444156</v>
      </c>
      <c r="E112" s="84"/>
      <c r="F112" s="136">
        <v>821.81269181899597</v>
      </c>
      <c r="G112" s="136">
        <v>816.62832593132396</v>
      </c>
    </row>
    <row r="113" spans="1:7" s="16" customFormat="1" ht="12" x14ac:dyDescent="0.2">
      <c r="A113" s="79" t="s">
        <v>51</v>
      </c>
      <c r="B113" s="136">
        <v>877.11395960817902</v>
      </c>
      <c r="C113" s="137">
        <v>799.11646304213696</v>
      </c>
      <c r="D113" s="98">
        <f>IFERROR(((B113/C113)-1)*100,IF(B113+C113&lt;&gt;0,100,0))</f>
        <v>9.7604667371155465</v>
      </c>
      <c r="E113" s="84"/>
      <c r="F113" s="136">
        <v>883.70527959468598</v>
      </c>
      <c r="G113" s="136">
        <v>877.11395960817902</v>
      </c>
    </row>
    <row r="114" spans="1:7" s="28" customFormat="1" ht="12" x14ac:dyDescent="0.2">
      <c r="A114" s="81" t="s">
        <v>52</v>
      </c>
      <c r="B114" s="85"/>
      <c r="C114" s="84"/>
      <c r="D114" s="86"/>
      <c r="E114" s="84"/>
      <c r="F114" s="71"/>
      <c r="G114" s="71"/>
    </row>
    <row r="115" spans="1:7" s="16" customFormat="1" ht="12" x14ac:dyDescent="0.2">
      <c r="A115" s="79" t="s">
        <v>56</v>
      </c>
      <c r="B115" s="136">
        <v>615.12366606771798</v>
      </c>
      <c r="C115" s="137">
        <v>590.81752999958803</v>
      </c>
      <c r="D115" s="98">
        <f>IFERROR(((B115/C115)-1)*100,IF(B115+C115&lt;&gt;0,100,0))</f>
        <v>4.1139835624286469</v>
      </c>
      <c r="E115" s="84"/>
      <c r="F115" s="136">
        <v>615.927265460733</v>
      </c>
      <c r="G115" s="136">
        <v>615.12366606771798</v>
      </c>
    </row>
    <row r="116" spans="1:7" s="16" customFormat="1" ht="12" x14ac:dyDescent="0.2">
      <c r="A116" s="79" t="s">
        <v>57</v>
      </c>
      <c r="B116" s="136">
        <v>814.23852371159296</v>
      </c>
      <c r="C116" s="137">
        <v>791.27941423250297</v>
      </c>
      <c r="D116" s="98">
        <f>IFERROR(((B116/C116)-1)*100,IF(B116+C116&lt;&gt;0,100,0))</f>
        <v>2.9015173485031243</v>
      </c>
      <c r="E116" s="84"/>
      <c r="F116" s="136">
        <v>817.41715700162899</v>
      </c>
      <c r="G116" s="136">
        <v>814.23852371159296</v>
      </c>
    </row>
    <row r="117" spans="1:7" s="16" customFormat="1" ht="12" x14ac:dyDescent="0.2">
      <c r="A117" s="79" t="s">
        <v>59</v>
      </c>
      <c r="B117" s="136">
        <v>930.97899644138204</v>
      </c>
      <c r="C117" s="137">
        <v>873.583509862695</v>
      </c>
      <c r="D117" s="98">
        <f>IFERROR(((B117/C117)-1)*100,IF(B117+C117&lt;&gt;0,100,0))</f>
        <v>6.5701201923681118</v>
      </c>
      <c r="E117" s="84"/>
      <c r="F117" s="136">
        <v>936.15490059758201</v>
      </c>
      <c r="G117" s="136">
        <v>930.97899644138204</v>
      </c>
    </row>
    <row r="118" spans="1:7" s="16" customFormat="1" ht="12" x14ac:dyDescent="0.2">
      <c r="A118" s="79" t="s">
        <v>58</v>
      </c>
      <c r="B118" s="136">
        <v>891.03048525493602</v>
      </c>
      <c r="C118" s="137">
        <v>793.86528375314901</v>
      </c>
      <c r="D118" s="98">
        <f>IFERROR(((B118/C118)-1)*100,IF(B118+C118&lt;&gt;0,100,0))</f>
        <v>12.239507570153464</v>
      </c>
      <c r="E118" s="84"/>
      <c r="F118" s="136">
        <v>900.222483497996</v>
      </c>
      <c r="G118" s="136">
        <v>891.03048525493602</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0</v>
      </c>
      <c r="F126" s="66">
        <v>3</v>
      </c>
      <c r="G126" s="98">
        <f>IFERROR(((E126/F126)-1)*100,IF(E126+F126&lt;&gt;0,100,0))</f>
        <v>-100</v>
      </c>
    </row>
    <row r="127" spans="1:7" s="16" customFormat="1" ht="12" x14ac:dyDescent="0.2">
      <c r="A127" s="79" t="s">
        <v>72</v>
      </c>
      <c r="B127" s="67">
        <v>835</v>
      </c>
      <c r="C127" s="66">
        <v>742</v>
      </c>
      <c r="D127" s="98">
        <f>IFERROR(((B127/C127)-1)*100,IF(B127+C127&lt;&gt;0,100,0))</f>
        <v>12.533692722371971</v>
      </c>
      <c r="E127" s="66">
        <v>1655</v>
      </c>
      <c r="F127" s="66">
        <v>1581</v>
      </c>
      <c r="G127" s="98">
        <f>IFERROR(((E127/F127)-1)*100,IF(E127+F127&lt;&gt;0,100,0))</f>
        <v>4.6805819101834345</v>
      </c>
    </row>
    <row r="128" spans="1:7" s="16" customFormat="1" ht="12" x14ac:dyDescent="0.2">
      <c r="A128" s="79" t="s">
        <v>74</v>
      </c>
      <c r="B128" s="67">
        <v>47</v>
      </c>
      <c r="C128" s="66">
        <v>40</v>
      </c>
      <c r="D128" s="98">
        <f>IFERROR(((B128/C128)-1)*100,IF(B128+C128&lt;&gt;0,100,0))</f>
        <v>17.500000000000004</v>
      </c>
      <c r="E128" s="66">
        <v>57</v>
      </c>
      <c r="F128" s="66">
        <v>73</v>
      </c>
      <c r="G128" s="98">
        <f>IFERROR(((E128/F128)-1)*100,IF(E128+F128&lt;&gt;0,100,0))</f>
        <v>-21.917808219178081</v>
      </c>
    </row>
    <row r="129" spans="1:7" s="28" customFormat="1" ht="12" x14ac:dyDescent="0.2">
      <c r="A129" s="81" t="s">
        <v>34</v>
      </c>
      <c r="B129" s="82">
        <f>SUM(B126:B128)</f>
        <v>882</v>
      </c>
      <c r="C129" s="82">
        <f>SUM(C126:C128)</f>
        <v>782</v>
      </c>
      <c r="D129" s="98">
        <f>IFERROR(((B129/C129)-1)*100,IF(B129+C129&lt;&gt;0,100,0))</f>
        <v>12.787723785166239</v>
      </c>
      <c r="E129" s="82">
        <f>SUM(E126:E128)</f>
        <v>1712</v>
      </c>
      <c r="F129" s="82">
        <f>SUM(F126:F128)</f>
        <v>1657</v>
      </c>
      <c r="G129" s="98">
        <f>IFERROR(((E129/F129)-1)*100,IF(E129+F129&lt;&gt;0,100,0))</f>
        <v>3.3192516596258326</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15</v>
      </c>
      <c r="C132" s="66">
        <v>15</v>
      </c>
      <c r="D132" s="98">
        <f>IFERROR(((B132/C132)-1)*100,IF(B132+C132&lt;&gt;0,100,0))</f>
        <v>0</v>
      </c>
      <c r="E132" s="66">
        <v>40</v>
      </c>
      <c r="F132" s="66">
        <v>71</v>
      </c>
      <c r="G132" s="98">
        <f>IFERROR(((E132/F132)-1)*100,IF(E132+F132&lt;&gt;0,100,0))</f>
        <v>-43.661971830985912</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15</v>
      </c>
      <c r="C134" s="82">
        <f>SUM(C132:C133)</f>
        <v>15</v>
      </c>
      <c r="D134" s="98">
        <f>IFERROR(((B134/C134)-1)*100,IF(B134+C134&lt;&gt;0,100,0))</f>
        <v>0</v>
      </c>
      <c r="E134" s="82">
        <f>SUM(E132:E133)</f>
        <v>40</v>
      </c>
      <c r="F134" s="82">
        <f>SUM(F132:F133)</f>
        <v>71</v>
      </c>
      <c r="G134" s="98">
        <f>IFERROR(((E134/F134)-1)*100,IF(E134+F134&lt;&gt;0,100,0))</f>
        <v>-43.661971830985912</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0</v>
      </c>
      <c r="F137" s="66">
        <v>40001</v>
      </c>
      <c r="G137" s="98">
        <f>IFERROR(((E137/F137)-1)*100,IF(E137+F137&lt;&gt;0,100,0))</f>
        <v>-100</v>
      </c>
    </row>
    <row r="138" spans="1:7" s="16" customFormat="1" ht="12" x14ac:dyDescent="0.2">
      <c r="A138" s="79" t="s">
        <v>72</v>
      </c>
      <c r="B138" s="67">
        <v>1241112</v>
      </c>
      <c r="C138" s="66">
        <v>1150714</v>
      </c>
      <c r="D138" s="98">
        <f>IFERROR(((B138/C138)-1)*100,IF(B138+C138&lt;&gt;0,100,0))</f>
        <v>7.8558182137351329</v>
      </c>
      <c r="E138" s="66">
        <v>2135638</v>
      </c>
      <c r="F138" s="66">
        <v>2064147</v>
      </c>
      <c r="G138" s="98">
        <f>IFERROR(((E138/F138)-1)*100,IF(E138+F138&lt;&gt;0,100,0))</f>
        <v>3.4634645691416388</v>
      </c>
    </row>
    <row r="139" spans="1:7" s="16" customFormat="1" ht="12" x14ac:dyDescent="0.2">
      <c r="A139" s="79" t="s">
        <v>74</v>
      </c>
      <c r="B139" s="67">
        <v>2393</v>
      </c>
      <c r="C139" s="66">
        <v>3667</v>
      </c>
      <c r="D139" s="98">
        <f>IFERROR(((B139/C139)-1)*100,IF(B139+C139&lt;&gt;0,100,0))</f>
        <v>-34.742296154895016</v>
      </c>
      <c r="E139" s="66">
        <v>3488</v>
      </c>
      <c r="F139" s="66">
        <v>4829</v>
      </c>
      <c r="G139" s="98">
        <f>IFERROR(((E139/F139)-1)*100,IF(E139+F139&lt;&gt;0,100,0))</f>
        <v>-27.769724580658519</v>
      </c>
    </row>
    <row r="140" spans="1:7" s="16" customFormat="1" ht="12" x14ac:dyDescent="0.2">
      <c r="A140" s="81" t="s">
        <v>34</v>
      </c>
      <c r="B140" s="82">
        <f>SUM(B137:B139)</f>
        <v>1243505</v>
      </c>
      <c r="C140" s="82">
        <f>SUM(C137:C139)</f>
        <v>1154381</v>
      </c>
      <c r="D140" s="98">
        <f>IFERROR(((B140/C140)-1)*100,IF(B140+C140&lt;&gt;0,100,0))</f>
        <v>7.7205012903019066</v>
      </c>
      <c r="E140" s="82">
        <f>SUM(E137:E139)</f>
        <v>2139126</v>
      </c>
      <c r="F140" s="82">
        <f>SUM(F137:F139)</f>
        <v>2108977</v>
      </c>
      <c r="G140" s="98">
        <f>IFERROR(((E140/F140)-1)*100,IF(E140+F140&lt;&gt;0,100,0))</f>
        <v>1.4295556566050749</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17500</v>
      </c>
      <c r="C143" s="66">
        <v>10831</v>
      </c>
      <c r="D143" s="98">
        <f>IFERROR(((B143/C143)-1)*100,)</f>
        <v>61.573261933339495</v>
      </c>
      <c r="E143" s="66">
        <v>46400</v>
      </c>
      <c r="F143" s="66">
        <v>38681</v>
      </c>
      <c r="G143" s="98">
        <f>IFERROR(((E143/F143)-1)*100,)</f>
        <v>19.955533724567619</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17500</v>
      </c>
      <c r="C145" s="82">
        <f>SUM(C143:C144)</f>
        <v>10831</v>
      </c>
      <c r="D145" s="98">
        <f>IFERROR(((B145/C145)-1)*100,)</f>
        <v>61.573261933339495</v>
      </c>
      <c r="E145" s="82">
        <f>SUM(E143:E144)</f>
        <v>46400</v>
      </c>
      <c r="F145" s="82">
        <f>SUM(F143:F144)</f>
        <v>38681</v>
      </c>
      <c r="G145" s="98">
        <f>IFERROR(((E145/F145)-1)*100,)</f>
        <v>19.955533724567619</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0</v>
      </c>
      <c r="F148" s="66">
        <v>958914.01249999995</v>
      </c>
      <c r="G148" s="98">
        <f>IFERROR(((E148/F148)-1)*100,IF(E148+F148&lt;&gt;0,100,0))</f>
        <v>-100</v>
      </c>
    </row>
    <row r="149" spans="1:7" s="32" customFormat="1" x14ac:dyDescent="0.2">
      <c r="A149" s="79" t="s">
        <v>72</v>
      </c>
      <c r="B149" s="67">
        <v>112572663.01568</v>
      </c>
      <c r="C149" s="66">
        <v>109013344.46921</v>
      </c>
      <c r="D149" s="98">
        <f>IFERROR(((B149/C149)-1)*100,IF(B149+C149&lt;&gt;0,100,0))</f>
        <v>3.2650301335129805</v>
      </c>
      <c r="E149" s="66">
        <v>198984084.43344</v>
      </c>
      <c r="F149" s="66">
        <v>194788705.46055999</v>
      </c>
      <c r="G149" s="98">
        <f>IFERROR(((E149/F149)-1)*100,IF(E149+F149&lt;&gt;0,100,0))</f>
        <v>2.1538101826594103</v>
      </c>
    </row>
    <row r="150" spans="1:7" s="32" customFormat="1" x14ac:dyDescent="0.2">
      <c r="A150" s="79" t="s">
        <v>74</v>
      </c>
      <c r="B150" s="67">
        <v>15967276.41</v>
      </c>
      <c r="C150" s="66">
        <v>17928037.559999999</v>
      </c>
      <c r="D150" s="98">
        <f>IFERROR(((B150/C150)-1)*100,IF(B150+C150&lt;&gt;0,100,0))</f>
        <v>-10.936842046642825</v>
      </c>
      <c r="E150" s="66">
        <v>23771269.66</v>
      </c>
      <c r="F150" s="66">
        <v>25461307.32</v>
      </c>
      <c r="G150" s="98">
        <f>IFERROR(((E150/F150)-1)*100,IF(E150+F150&lt;&gt;0,100,0))</f>
        <v>-6.6376704022281903</v>
      </c>
    </row>
    <row r="151" spans="1:7" s="16" customFormat="1" ht="12" x14ac:dyDescent="0.2">
      <c r="A151" s="81" t="s">
        <v>34</v>
      </c>
      <c r="B151" s="82">
        <f>SUM(B148:B150)</f>
        <v>128539939.42568</v>
      </c>
      <c r="C151" s="82">
        <f>SUM(C148:C150)</f>
        <v>126941382.02921</v>
      </c>
      <c r="D151" s="98">
        <f>IFERROR(((B151/C151)-1)*100,IF(B151+C151&lt;&gt;0,100,0))</f>
        <v>1.2592878468127511</v>
      </c>
      <c r="E151" s="82">
        <f>SUM(E148:E150)</f>
        <v>222755354.09344</v>
      </c>
      <c r="F151" s="82">
        <f>SUM(F148:F150)</f>
        <v>221208926.79305997</v>
      </c>
      <c r="G151" s="98">
        <f>IFERROR(((E151/F151)-1)*100,IF(E151+F151&lt;&gt;0,100,0))</f>
        <v>0.69907997059570626</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25316.25</v>
      </c>
      <c r="C154" s="66">
        <v>16905.414420000001</v>
      </c>
      <c r="D154" s="98">
        <f>IFERROR(((B154/C154)-1)*100,IF(B154+C154&lt;&gt;0,100,0))</f>
        <v>49.75231822799644</v>
      </c>
      <c r="E154" s="66">
        <v>101678.85</v>
      </c>
      <c r="F154" s="66">
        <v>87561.464420000004</v>
      </c>
      <c r="G154" s="98">
        <f>IFERROR(((E154/F154)-1)*100,IF(E154+F154&lt;&gt;0,100,0))</f>
        <v>16.122829458726407</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25316.25</v>
      </c>
      <c r="C156" s="82">
        <f>SUM(C154:C155)</f>
        <v>16905.414420000001</v>
      </c>
      <c r="D156" s="98">
        <f>IFERROR(((B156/C156)-1)*100,IF(B156+C156&lt;&gt;0,100,0))</f>
        <v>49.75231822799644</v>
      </c>
      <c r="E156" s="82">
        <f>SUM(E154:E155)</f>
        <v>101678.85</v>
      </c>
      <c r="F156" s="82">
        <f>SUM(F154:F155)</f>
        <v>87561.464420000004</v>
      </c>
      <c r="G156" s="98">
        <f>IFERROR(((E156/F156)-1)*100,IF(E156+F156&lt;&gt;0,100,0))</f>
        <v>16.122829458726407</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215</v>
      </c>
      <c r="C159" s="66">
        <v>50001</v>
      </c>
      <c r="D159" s="98">
        <f>IFERROR(((B159/C159)-1)*100,IF(B159+C159&lt;&gt;0,100,0))</f>
        <v>-99.570008599828014</v>
      </c>
      <c r="E159" s="78"/>
      <c r="F159" s="78"/>
      <c r="G159" s="65"/>
    </row>
    <row r="160" spans="1:7" s="16" customFormat="1" ht="12" x14ac:dyDescent="0.2">
      <c r="A160" s="79" t="s">
        <v>72</v>
      </c>
      <c r="B160" s="67">
        <v>1454573</v>
      </c>
      <c r="C160" s="66">
        <v>1368771</v>
      </c>
      <c r="D160" s="98">
        <f>IFERROR(((B160/C160)-1)*100,IF(B160+C160&lt;&gt;0,100,0))</f>
        <v>6.2685430944986464</v>
      </c>
      <c r="E160" s="78"/>
      <c r="F160" s="78"/>
      <c r="G160" s="65"/>
    </row>
    <row r="161" spans="1:7" s="16" customFormat="1" ht="12" x14ac:dyDescent="0.2">
      <c r="A161" s="79" t="s">
        <v>74</v>
      </c>
      <c r="B161" s="67">
        <v>1828</v>
      </c>
      <c r="C161" s="66">
        <v>2342</v>
      </c>
      <c r="D161" s="98">
        <f>IFERROR(((B161/C161)-1)*100,IF(B161+C161&lt;&gt;0,100,0))</f>
        <v>-21.947053800170792</v>
      </c>
      <c r="E161" s="78"/>
      <c r="F161" s="78"/>
      <c r="G161" s="65"/>
    </row>
    <row r="162" spans="1:7" s="28" customFormat="1" ht="12" x14ac:dyDescent="0.2">
      <c r="A162" s="81" t="s">
        <v>34</v>
      </c>
      <c r="B162" s="82">
        <f>SUM(B159:B161)</f>
        <v>1456616</v>
      </c>
      <c r="C162" s="82">
        <f>SUM(C159:C161)</f>
        <v>1421114</v>
      </c>
      <c r="D162" s="98">
        <f>IFERROR(((B162/C162)-1)*100,IF(B162+C162&lt;&gt;0,100,0))</f>
        <v>2.4981810044795827</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145224</v>
      </c>
      <c r="C165" s="66">
        <v>171593</v>
      </c>
      <c r="D165" s="98">
        <f>IFERROR(((B165/C165)-1)*100,IF(B165+C165&lt;&gt;0,100,0))</f>
        <v>-15.367176982744047</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145224</v>
      </c>
      <c r="C167" s="82">
        <f>SUM(C165:C166)</f>
        <v>171593</v>
      </c>
      <c r="D167" s="98">
        <f>IFERROR(((B167/C167)-1)*100,IF(B167+C167&lt;&gt;0,100,0))</f>
        <v>-15.367176982744047</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7272</v>
      </c>
      <c r="C175" s="113">
        <v>9140</v>
      </c>
      <c r="D175" s="111">
        <f>IFERROR(((B175/C175)-1)*100,IF(B175+C175&lt;&gt;0,100,0))</f>
        <v>-20.437636761487965</v>
      </c>
      <c r="E175" s="113">
        <v>30439</v>
      </c>
      <c r="F175" s="113">
        <v>38159</v>
      </c>
      <c r="G175" s="111">
        <f>IFERROR(((E175/F175)-1)*100,IF(E175+F175&lt;&gt;0,100,0))</f>
        <v>-20.23113813255064</v>
      </c>
    </row>
    <row r="176" spans="1:7" x14ac:dyDescent="0.2">
      <c r="A176" s="101" t="s">
        <v>32</v>
      </c>
      <c r="B176" s="112">
        <v>45057</v>
      </c>
      <c r="C176" s="113">
        <v>64116</v>
      </c>
      <c r="D176" s="111">
        <f t="shared" ref="D176:D178" si="5">IFERROR(((B176/C176)-1)*100,IF(B176+C176&lt;&gt;0,100,0))</f>
        <v>-29.725809470335019</v>
      </c>
      <c r="E176" s="113">
        <v>190387</v>
      </c>
      <c r="F176" s="113">
        <v>227131</v>
      </c>
      <c r="G176" s="111">
        <f>IFERROR(((E176/F176)-1)*100,IF(E176+F176&lt;&gt;0,100,0))</f>
        <v>-16.177448256732895</v>
      </c>
    </row>
    <row r="177" spans="1:7" x14ac:dyDescent="0.2">
      <c r="A177" s="101" t="s">
        <v>92</v>
      </c>
      <c r="B177" s="112">
        <v>16206152</v>
      </c>
      <c r="C177" s="113">
        <v>19771437</v>
      </c>
      <c r="D177" s="111">
        <f t="shared" si="5"/>
        <v>-18.032503150883773</v>
      </c>
      <c r="E177" s="113">
        <v>66721376</v>
      </c>
      <c r="F177" s="113">
        <v>73435984</v>
      </c>
      <c r="G177" s="111">
        <f>IFERROR(((E177/F177)-1)*100,IF(E177+F177&lt;&gt;0,100,0))</f>
        <v>-9.1434847526520535</v>
      </c>
    </row>
    <row r="178" spans="1:7" x14ac:dyDescent="0.2">
      <c r="A178" s="101" t="s">
        <v>93</v>
      </c>
      <c r="B178" s="112">
        <v>109283</v>
      </c>
      <c r="C178" s="113">
        <v>125840</v>
      </c>
      <c r="D178" s="111">
        <f t="shared" si="5"/>
        <v>-13.15718372536554</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250</v>
      </c>
      <c r="C181" s="113">
        <v>444</v>
      </c>
      <c r="D181" s="111">
        <f t="shared" ref="D181:D184" si="6">IFERROR(((B181/C181)-1)*100,IF(B181+C181&lt;&gt;0,100,0))</f>
        <v>-43.693693693693689</v>
      </c>
      <c r="E181" s="113">
        <v>1450</v>
      </c>
      <c r="F181" s="113">
        <v>2315</v>
      </c>
      <c r="G181" s="111">
        <f t="shared" ref="G181" si="7">IFERROR(((E181/F181)-1)*100,IF(E181+F181&lt;&gt;0,100,0))</f>
        <v>-37.365010799136066</v>
      </c>
    </row>
    <row r="182" spans="1:7" x14ac:dyDescent="0.2">
      <c r="A182" s="101" t="s">
        <v>32</v>
      </c>
      <c r="B182" s="112">
        <v>3173</v>
      </c>
      <c r="C182" s="113">
        <v>4210</v>
      </c>
      <c r="D182" s="111">
        <f t="shared" si="6"/>
        <v>-24.631828978622327</v>
      </c>
      <c r="E182" s="113">
        <v>18094</v>
      </c>
      <c r="F182" s="113">
        <v>25149</v>
      </c>
      <c r="G182" s="111">
        <f t="shared" ref="G182" si="8">IFERROR(((E182/F182)-1)*100,IF(E182+F182&lt;&gt;0,100,0))</f>
        <v>-28.052805280528048</v>
      </c>
    </row>
    <row r="183" spans="1:7" x14ac:dyDescent="0.2">
      <c r="A183" s="101" t="s">
        <v>92</v>
      </c>
      <c r="B183" s="112">
        <v>38283</v>
      </c>
      <c r="C183" s="113">
        <v>52863</v>
      </c>
      <c r="D183" s="111">
        <f t="shared" si="6"/>
        <v>-27.580727541002215</v>
      </c>
      <c r="E183" s="113">
        <v>229941</v>
      </c>
      <c r="F183" s="113">
        <v>546316</v>
      </c>
      <c r="G183" s="111">
        <f t="shared" ref="G183" si="9">IFERROR(((E183/F183)-1)*100,IF(E183+F183&lt;&gt;0,100,0))</f>
        <v>-57.910623155829221</v>
      </c>
    </row>
    <row r="184" spans="1:7" x14ac:dyDescent="0.2">
      <c r="A184" s="101" t="s">
        <v>93</v>
      </c>
      <c r="B184" s="112">
        <v>33392</v>
      </c>
      <c r="C184" s="113">
        <v>54047</v>
      </c>
      <c r="D184" s="111">
        <f t="shared" si="6"/>
        <v>-38.216737284215583</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2022-01-31T06:18:18Z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