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F4C34F45-A09F-4EF6-A9DE-32EDFD5E8362}" xr6:coauthVersionLast="47" xr6:coauthVersionMax="47" xr10:uidLastSave="{00000000-0000-0000-0000-000000000000}"/>
  <bookViews>
    <workbookView xWindow="462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<sst xmlns="http://schemas.openxmlformats.org/spreadsheetml/2006/main" count="270" uniqueCount="102">
  <si>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</si>
  <si>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</si>
  <si>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</si>
  <si>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</si>
  <si>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</si>
  <si>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</si>
  <si>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</si>
  <si>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</si>
  <si>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</si>
  <si>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</si>
  <si>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</si>
  <si>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</si>
  <si>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</si>
  <si>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</si>
  <si>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</si>
  <si>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</si>
  <si>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</si>
  <si>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</si>
  <si>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</si>
  <si>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</si>
  <si>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</si>
  <si>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</si>
  <si>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</si>
  <si>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</si>
  <si>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</si>
  <si>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</si>
  <si>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</si>
  <si>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</si>
  <si>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</si>
  <si>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</si>
  <si>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</si>
  <si>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</si>
  <si>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</si>
  <si>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</si>
  <si>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</si>
  <si>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</si>
  <si>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</si>
  <si>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</si>
  <si>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</si>
  <si>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</si>
  <si>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</si>
  <si>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</si>
  <si>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</si>
  <si>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</si>
  <si>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</si>
  <si>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</si>
  <si>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</si>
  <si>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</si>
  <si>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</si>
  <si>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</si>
  <si>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</si>
  <si>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</si>
  <si>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</si>
  <si>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</si>
  <si>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</si>
  <si>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</si>
  <si>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</si>
  <si>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</si>
  <si>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</si>
  <si>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</si>
  <si>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</si>
  <si>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</si>
  <si>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</si>
  <si>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</si>
  <si>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</si>
  <si>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</si>
  <si>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</si>
  <si>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</si>
  <si>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</si>
  <si>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</si>
  <si>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</si>
  <si>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</si>
  <si>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</si>
  <si>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</si>
  <si>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</si>
  <si>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</si>
  <si>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</si>
  <si>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</si>
  <si>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</si>
  <si>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</si>
  <si>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</si>
  <si>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</si>
  <si>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</si>
  <si>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</si>
  <si>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</si>
  <si>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</si>
  <si>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</si>
  <si>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</si>
  <si>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</si>
  <si>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</si>
  <si>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</si>
  <si>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</si>
  <si>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</si>
  <si>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</si>
  <si>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</si>
  <si>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</si>
  <si>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</si>
  <si>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</si>
  <si>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</si>
  <si>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20 May 2022</t>
  </si>
  <si>
    <t>20.05.2022</t>
  </si>
  <si>
    <t>21.05.2021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</si>
</sst>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1777328</v>
      </c>
      <c r="C11" s="67">
        <v>1504871</v>
      </c>
      <c r="D11" s="98">
        <f>IFERROR(((B11/C11)-1)*100,IF(B11+C11&lt;&gt;0,100,0))</f>
        <v>18.105007007245135</v>
      </c>
      <c r="E11" s="67">
        <v>33194943</v>
      </c>
      <c r="F11" s="67">
        <v>31432039</v>
      </c>
      <c r="G11" s="98">
        <f>IFERROR(((E11/F11)-1)*100,IF(E11+F11&lt;&gt;0,100,0))</f>
        <v>5.6086211906265504</v>
      </c>
    </row>
    <row r="12" spans="1:7" s="16" customFormat="1" ht="12" x14ac:dyDescent="0.2">
      <c r="A12" s="64" t="s">
        <v>9</v>
      </c>
      <c r="B12" s="67">
        <v>1439852.5179999999</v>
      </c>
      <c r="C12" s="67">
        <v>2405535.6170000001</v>
      </c>
      <c r="D12" s="98">
        <f>IFERROR(((B12/C12)-1)*100,IF(B12+C12&lt;&gt;0,100,0))</f>
        <v>-40.14420290331541</v>
      </c>
      <c r="E12" s="67">
        <v>32641824.629999999</v>
      </c>
      <c r="F12" s="67">
        <v>51307360.642999999</v>
      </c>
      <c r="G12" s="98">
        <f>IFERROR(((E12/F12)-1)*100,IF(E12+F12&lt;&gt;0,100,0))</f>
        <v>-36.379840590273261</v>
      </c>
    </row>
    <row r="13" spans="1:7" s="16" customFormat="1" ht="12" x14ac:dyDescent="0.2">
      <c r="A13" s="64" t="s">
        <v>10</v>
      </c>
      <c r="B13" s="67">
        <v>111814081.32834999</v>
      </c>
      <c r="C13" s="67">
        <v>103903616.79213201</v>
      </c>
      <c r="D13" s="98">
        <f>IFERROR(((B13/C13)-1)*100,IF(B13+C13&lt;&gt;0,100,0))</f>
        <v>7.6132715880752766</v>
      </c>
      <c r="E13" s="67">
        <v>2424519829.0237598</v>
      </c>
      <c r="F13" s="67">
        <v>2184200739.4520001</v>
      </c>
      <c r="G13" s="98">
        <f>IFERROR(((E13/F13)-1)*100,IF(E13+F13&lt;&gt;0,100,0))</f>
        <v>11.002610027137605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392</v>
      </c>
      <c r="C16" s="67">
        <v>304</v>
      </c>
      <c r="D16" s="98">
        <f>IFERROR(((B16/C16)-1)*100,IF(B16+C16&lt;&gt;0,100,0))</f>
        <v>28.947368421052634</v>
      </c>
      <c r="E16" s="67">
        <v>7776</v>
      </c>
      <c r="F16" s="67">
        <v>6586</v>
      </c>
      <c r="G16" s="98">
        <f>IFERROR(((E16/F16)-1)*100,IF(E16+F16&lt;&gt;0,100,0))</f>
        <v>18.068630428180988</v>
      </c>
    </row>
    <row r="17" spans="1:7" s="16" customFormat="1" ht="12" x14ac:dyDescent="0.2">
      <c r="A17" s="64" t="s">
        <v>9</v>
      </c>
      <c r="B17" s="67">
        <v>109365.00199999999</v>
      </c>
      <c r="C17" s="67">
        <v>244938.61600000001</v>
      </c>
      <c r="D17" s="98">
        <f>IFERROR(((B17/C17)-1)*100,IF(B17+C17&lt;&gt;0,100,0))</f>
        <v>-55.350036761863628</v>
      </c>
      <c r="E17" s="67">
        <v>3529311.0639999998</v>
      </c>
      <c r="F17" s="67">
        <v>4806437.7929999996</v>
      </c>
      <c r="G17" s="98">
        <f>IFERROR(((E17/F17)-1)*100,IF(E17+F17&lt;&gt;0,100,0))</f>
        <v>-26.571169419065022</v>
      </c>
    </row>
    <row r="18" spans="1:7" s="16" customFormat="1" ht="12" x14ac:dyDescent="0.2">
      <c r="A18" s="64" t="s">
        <v>10</v>
      </c>
      <c r="B18" s="67">
        <v>9784446.53010072</v>
      </c>
      <c r="C18" s="67">
        <v>8461096.1156070791</v>
      </c>
      <c r="D18" s="98">
        <f>IFERROR(((B18/C18)-1)*100,IF(B18+C18&lt;&gt;0,100,0))</f>
        <v>15.640413445400171</v>
      </c>
      <c r="E18" s="67">
        <v>226447144.439706</v>
      </c>
      <c r="F18" s="67">
        <v>161991619.40970799</v>
      </c>
      <c r="G18" s="98">
        <f>IFERROR(((E18/F18)-1)*100,IF(E18+F18&lt;&gt;0,100,0))</f>
        <v>39.789419517424271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15810133.146469999</v>
      </c>
      <c r="C24" s="66">
        <v>19088865.646869998</v>
      </c>
      <c r="D24" s="65">
        <f>B24-C24</f>
        <v>-3278732.5003999993</v>
      </c>
      <c r="E24" s="67">
        <v>399741774.79035002</v>
      </c>
      <c r="F24" s="67">
        <v>417588217.75472999</v>
      </c>
      <c r="G24" s="65">
        <f>E24-F24</f>
        <v>-17846442.964379966</v>
      </c>
    </row>
    <row r="25" spans="1:7" s="16" customFormat="1" ht="12" x14ac:dyDescent="0.2">
      <c r="A25" s="68" t="s">
        <v>15</v>
      </c>
      <c r="B25" s="66">
        <v>17798550.662390001</v>
      </c>
      <c r="C25" s="66">
        <v>16425242.834240001</v>
      </c>
      <c r="D25" s="65">
        <f>B25-C25</f>
        <v>1373307.8281500004</v>
      </c>
      <c r="E25" s="67">
        <v>401572383.83025002</v>
      </c>
      <c r="F25" s="67">
        <v>429332015.30203998</v>
      </c>
      <c r="G25" s="65">
        <f>E25-F25</f>
        <v>-27759631.471789956</v>
      </c>
    </row>
    <row r="26" spans="1:7" s="28" customFormat="1" ht="12" x14ac:dyDescent="0.2">
      <c r="A26" s="69" t="s">
        <v>16</v>
      </c>
      <c r="B26" s="70">
        <f>B24-B25</f>
        <v>-1988417.515920002</v>
      </c>
      <c r="C26" s="70">
        <f>C24-C25</f>
        <v>2663622.8126299977</v>
      </c>
      <c r="D26" s="70"/>
      <c r="E26" s="70">
        <f>E24-E25</f>
        <v>-1830609.0399000049</v>
      </c>
      <c r="F26" s="70">
        <f>F24-F25</f>
        <v>-11743797.547309995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67575.278981349999</v>
      </c>
      <c r="C33" s="132">
        <v>66238.929820610007</v>
      </c>
      <c r="D33" s="98">
        <f t="shared" ref="D33:D42" si="0">IFERROR(((B33/C33)-1)*100,IF(B33+C33&lt;&gt;0,100,0))</f>
        <v>2.0174679215970492</v>
      </c>
      <c r="E33" s="64"/>
      <c r="F33" s="132">
        <v>70384.41</v>
      </c>
      <c r="G33" s="132">
        <v>67512.350000000006</v>
      </c>
    </row>
    <row r="34" spans="1:7" s="16" customFormat="1" ht="12" x14ac:dyDescent="0.2">
      <c r="A34" s="64" t="s">
        <v>23</v>
      </c>
      <c r="B34" s="132">
        <v>77176.085799439999</v>
      </c>
      <c r="C34" s="132">
        <v>72467.23044349</v>
      </c>
      <c r="D34" s="98">
        <f t="shared" si="0"/>
        <v>6.4979099202941981</v>
      </c>
      <c r="E34" s="64"/>
      <c r="F34" s="132">
        <v>79774.75</v>
      </c>
      <c r="G34" s="132">
        <v>76222.850000000006</v>
      </c>
    </row>
    <row r="35" spans="1:7" s="16" customFormat="1" ht="12" x14ac:dyDescent="0.2">
      <c r="A35" s="64" t="s">
        <v>24</v>
      </c>
      <c r="B35" s="132">
        <v>68050.73707951</v>
      </c>
      <c r="C35" s="132">
        <v>56113.15848482</v>
      </c>
      <c r="D35" s="98">
        <f t="shared" si="0"/>
        <v>21.274116298264346</v>
      </c>
      <c r="E35" s="64"/>
      <c r="F35" s="132">
        <v>69510.080000000002</v>
      </c>
      <c r="G35" s="132">
        <v>66773.17</v>
      </c>
    </row>
    <row r="36" spans="1:7" s="16" customFormat="1" ht="12" x14ac:dyDescent="0.2">
      <c r="A36" s="64" t="s">
        <v>25</v>
      </c>
      <c r="B36" s="132">
        <v>60999.455613270002</v>
      </c>
      <c r="C36" s="132">
        <v>60210.001046149999</v>
      </c>
      <c r="D36" s="98">
        <f t="shared" si="0"/>
        <v>1.3111684992579642</v>
      </c>
      <c r="E36" s="64"/>
      <c r="F36" s="132">
        <v>63681.24</v>
      </c>
      <c r="G36" s="132">
        <v>60999.46</v>
      </c>
    </row>
    <row r="37" spans="1:7" s="16" customFormat="1" ht="12" x14ac:dyDescent="0.2">
      <c r="A37" s="64" t="s">
        <v>79</v>
      </c>
      <c r="B37" s="132">
        <v>72529.056703139999</v>
      </c>
      <c r="C37" s="132">
        <v>67118.43314583</v>
      </c>
      <c r="D37" s="98">
        <f t="shared" si="0"/>
        <v>8.0613079056154326</v>
      </c>
      <c r="E37" s="64"/>
      <c r="F37" s="132">
        <v>73987.58</v>
      </c>
      <c r="G37" s="132">
        <v>70089.72</v>
      </c>
    </row>
    <row r="38" spans="1:7" s="16" customFormat="1" ht="12" x14ac:dyDescent="0.2">
      <c r="A38" s="64" t="s">
        <v>26</v>
      </c>
      <c r="B38" s="132">
        <v>72948.12210963</v>
      </c>
      <c r="C38" s="132">
        <v>84155.276824710003</v>
      </c>
      <c r="D38" s="98">
        <f t="shared" si="0"/>
        <v>-13.31723349734062</v>
      </c>
      <c r="E38" s="64"/>
      <c r="F38" s="132">
        <v>78860.289999999994</v>
      </c>
      <c r="G38" s="132">
        <v>72948.12</v>
      </c>
    </row>
    <row r="39" spans="1:7" s="16" customFormat="1" ht="12" x14ac:dyDescent="0.2">
      <c r="A39" s="64" t="s">
        <v>27</v>
      </c>
      <c r="B39" s="132">
        <v>15746.07371305</v>
      </c>
      <c r="C39" s="132">
        <v>12839.396229800001</v>
      </c>
      <c r="D39" s="98">
        <f t="shared" si="0"/>
        <v>22.638739635619732</v>
      </c>
      <c r="E39" s="64"/>
      <c r="F39" s="132">
        <v>16095.44</v>
      </c>
      <c r="G39" s="132">
        <v>15516.89</v>
      </c>
    </row>
    <row r="40" spans="1:7" s="16" customFormat="1" ht="12" x14ac:dyDescent="0.2">
      <c r="A40" s="64" t="s">
        <v>28</v>
      </c>
      <c r="B40" s="132">
        <v>78224.809063719993</v>
      </c>
      <c r="C40" s="132">
        <v>81306.700893920002</v>
      </c>
      <c r="D40" s="98">
        <f t="shared" si="0"/>
        <v>-3.790452442807779</v>
      </c>
      <c r="E40" s="64"/>
      <c r="F40" s="132">
        <v>82855.100000000006</v>
      </c>
      <c r="G40" s="132">
        <v>78224.81</v>
      </c>
    </row>
    <row r="41" spans="1:7" s="16" customFormat="1" ht="12" x14ac:dyDescent="0.2">
      <c r="A41" s="64" t="s">
        <v>29</v>
      </c>
      <c r="B41" s="72"/>
      <c r="C41" s="72"/>
      <c r="D41" s="98">
        <f t="shared" si="0"/>
        <v>0</v>
      </c>
      <c r="E41" s="64"/>
      <c r="F41" s="72"/>
      <c r="G41" s="72"/>
    </row>
    <row r="42" spans="1:7" s="16" customFormat="1" ht="12" x14ac:dyDescent="0.2">
      <c r="A42" s="64" t="s">
        <v>78</v>
      </c>
      <c r="B42" s="132">
        <v>1297.3009646</v>
      </c>
      <c r="C42" s="132">
        <v>1191.17936945</v>
      </c>
      <c r="D42" s="98">
        <f t="shared" si="0"/>
        <v>8.9089517390650741</v>
      </c>
      <c r="E42" s="64"/>
      <c r="F42" s="132">
        <v>1329.64</v>
      </c>
      <c r="G42" s="132">
        <v>1288.46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20155.4332950711</v>
      </c>
      <c r="D48" s="72"/>
      <c r="E48" s="133">
        <v>18825.4929025893</v>
      </c>
      <c r="F48" s="72"/>
      <c r="G48" s="98">
        <f>IFERROR(((C48/E48)-1)*100,IF(C48+E48&lt;&gt;0,100,0))</f>
        <v>7.0645714264346182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2035</v>
      </c>
      <c r="D54" s="75"/>
      <c r="E54" s="134">
        <v>635191</v>
      </c>
      <c r="F54" s="134">
        <v>68494146.849999994</v>
      </c>
      <c r="G54" s="134">
        <v>9321966.4800000004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4718</v>
      </c>
      <c r="C68" s="66">
        <v>5676</v>
      </c>
      <c r="D68" s="98">
        <f>IFERROR(((B68/C68)-1)*100,IF(B68+C68&lt;&gt;0,100,0))</f>
        <v>-16.878083157152922</v>
      </c>
      <c r="E68" s="66">
        <v>124401</v>
      </c>
      <c r="F68" s="66">
        <v>133722</v>
      </c>
      <c r="G68" s="98">
        <f>IFERROR(((E68/F68)-1)*100,IF(E68+F68&lt;&gt;0,100,0))</f>
        <v>-6.9704311930721907</v>
      </c>
    </row>
    <row r="69" spans="1:7" s="16" customFormat="1" ht="12" x14ac:dyDescent="0.2">
      <c r="A69" s="79" t="s">
        <v>54</v>
      </c>
      <c r="B69" s="67">
        <v>153826928.50299999</v>
      </c>
      <c r="C69" s="66">
        <v>154336711.06600001</v>
      </c>
      <c r="D69" s="98">
        <f>IFERROR(((B69/C69)-1)*100,IF(B69+C69&lt;&gt;0,100,0))</f>
        <v>-0.33030544675921591</v>
      </c>
      <c r="E69" s="66">
        <v>3859689120.1869998</v>
      </c>
      <c r="F69" s="66">
        <v>4281749997.0869999</v>
      </c>
      <c r="G69" s="98">
        <f>IFERROR(((E69/F69)-1)*100,IF(E69+F69&lt;&gt;0,100,0))</f>
        <v>-9.8572050490369651</v>
      </c>
    </row>
    <row r="70" spans="1:7" s="62" customFormat="1" ht="12" x14ac:dyDescent="0.2">
      <c r="A70" s="79" t="s">
        <v>55</v>
      </c>
      <c r="B70" s="67">
        <v>151547343.89526999</v>
      </c>
      <c r="C70" s="66">
        <v>150016713.57398</v>
      </c>
      <c r="D70" s="98">
        <f>IFERROR(((B70/C70)-1)*100,IF(B70+C70&lt;&gt;0,100,0))</f>
        <v>1.0203065277357704</v>
      </c>
      <c r="E70" s="66">
        <v>3771097998.3214102</v>
      </c>
      <c r="F70" s="66">
        <v>4198462902.2314</v>
      </c>
      <c r="G70" s="98">
        <f>IFERROR(((E70/F70)-1)*100,IF(E70+F70&lt;&gt;0,100,0))</f>
        <v>-10.17908015056781</v>
      </c>
    </row>
    <row r="71" spans="1:7" s="16" customFormat="1" ht="12" x14ac:dyDescent="0.2">
      <c r="A71" s="79" t="s">
        <v>94</v>
      </c>
      <c r="B71" s="98">
        <f>IFERROR(B69/B68/1000,)</f>
        <v>32.604266321110636</v>
      </c>
      <c r="C71" s="98">
        <f>IFERROR(C69/C68/1000,)</f>
        <v>27.191104838971111</v>
      </c>
      <c r="D71" s="98">
        <f>IFERROR(((B71/C71)-1)*100,IF(B71+C71&lt;&gt;0,100,0))</f>
        <v>19.907839398939096</v>
      </c>
      <c r="E71" s="98">
        <f>IFERROR(E69/E68/1000,)</f>
        <v>31.026190466210078</v>
      </c>
      <c r="F71" s="98">
        <f>IFERROR(F69/F68/1000,)</f>
        <v>32.019787298178308</v>
      </c>
      <c r="G71" s="98">
        <f>IFERROR(((E71/F71)-1)*100,IF(E71+F71&lt;&gt;0,100,0))</f>
        <v>-3.1030713062380588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2698</v>
      </c>
      <c r="C74" s="66">
        <v>2971</v>
      </c>
      <c r="D74" s="98">
        <f>IFERROR(((B74/C74)-1)*100,IF(B74+C74&lt;&gt;0,100,0))</f>
        <v>-9.1888253113429847</v>
      </c>
      <c r="E74" s="66">
        <v>53244</v>
      </c>
      <c r="F74" s="66">
        <v>56629</v>
      </c>
      <c r="G74" s="98">
        <f>IFERROR(((E74/F74)-1)*100,IF(E74+F74&lt;&gt;0,100,0))</f>
        <v>-5.9775026929664961</v>
      </c>
    </row>
    <row r="75" spans="1:7" s="16" customFormat="1" ht="12" x14ac:dyDescent="0.2">
      <c r="A75" s="79" t="s">
        <v>54</v>
      </c>
      <c r="B75" s="67">
        <v>540472984.63999999</v>
      </c>
      <c r="C75" s="66">
        <v>454240408.75300002</v>
      </c>
      <c r="D75" s="98">
        <f>IFERROR(((B75/C75)-1)*100,IF(B75+C75&lt;&gt;0,100,0))</f>
        <v>18.983906809112217</v>
      </c>
      <c r="E75" s="66">
        <v>10549686074.299999</v>
      </c>
      <c r="F75" s="66">
        <v>8684406913.1529999</v>
      </c>
      <c r="G75" s="98">
        <f>IFERROR(((E75/F75)-1)*100,IF(E75+F75&lt;&gt;0,100,0))</f>
        <v>21.478486438975295</v>
      </c>
    </row>
    <row r="76" spans="1:7" s="16" customFormat="1" ht="12" x14ac:dyDescent="0.2">
      <c r="A76" s="79" t="s">
        <v>55</v>
      </c>
      <c r="B76" s="67">
        <v>501395902.53503001</v>
      </c>
      <c r="C76" s="66">
        <v>437430877.91482002</v>
      </c>
      <c r="D76" s="98">
        <f>IFERROR(((B76/C76)-1)*100,IF(B76+C76&lt;&gt;0,100,0))</f>
        <v>14.62288737482902</v>
      </c>
      <c r="E76" s="66">
        <v>9977103431.9851894</v>
      </c>
      <c r="F76" s="66">
        <v>8386764620.3394804</v>
      </c>
      <c r="G76" s="98">
        <f>IFERROR(((E76/F76)-1)*100,IF(E76+F76&lt;&gt;0,100,0))</f>
        <v>18.962482955451488</v>
      </c>
    </row>
    <row r="77" spans="1:7" s="16" customFormat="1" ht="12" x14ac:dyDescent="0.2">
      <c r="A77" s="79" t="s">
        <v>94</v>
      </c>
      <c r="B77" s="98">
        <f>IFERROR(B75/B74/1000,)</f>
        <v>200.32356732394365</v>
      </c>
      <c r="C77" s="98">
        <f>IFERROR(C75/C74/1000,)</f>
        <v>152.89141997744866</v>
      </c>
      <c r="D77" s="98">
        <f>IFERROR(((B77/C77)-1)*100,IF(B77+C77&lt;&gt;0,100,0))</f>
        <v>31.023419988833378</v>
      </c>
      <c r="E77" s="98">
        <f>IFERROR(E75/E74/1000,)</f>
        <v>198.13849587371345</v>
      </c>
      <c r="F77" s="98">
        <f>IFERROR(F75/F74/1000,)</f>
        <v>153.35617639642231</v>
      </c>
      <c r="G77" s="98">
        <f>IFERROR(((E77/F77)-1)*100,IF(E77+F77&lt;&gt;0,100,0))</f>
        <v>29.201510189931867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164</v>
      </c>
      <c r="C80" s="66">
        <v>95</v>
      </c>
      <c r="D80" s="98">
        <f>IFERROR(((B80/C80)-1)*100,IF(B80+C80&lt;&gt;0,100,0))</f>
        <v>72.631578947368425</v>
      </c>
      <c r="E80" s="66">
        <v>3832</v>
      </c>
      <c r="F80" s="66">
        <v>3437</v>
      </c>
      <c r="G80" s="98">
        <f>IFERROR(((E80/F80)-1)*100,IF(E80+F80&lt;&gt;0,100,0))</f>
        <v>11.492580739016578</v>
      </c>
    </row>
    <row r="81" spans="1:7" s="16" customFormat="1" ht="12" x14ac:dyDescent="0.2">
      <c r="A81" s="79" t="s">
        <v>54</v>
      </c>
      <c r="B81" s="67">
        <v>17567860.598000001</v>
      </c>
      <c r="C81" s="66">
        <v>7245494.6699999999</v>
      </c>
      <c r="D81" s="98">
        <f>IFERROR(((B81/C81)-1)*100,IF(B81+C81&lt;&gt;0,100,0))</f>
        <v>142.46599298098718</v>
      </c>
      <c r="E81" s="66">
        <v>449820587.92699999</v>
      </c>
      <c r="F81" s="66">
        <v>294857748.59600002</v>
      </c>
      <c r="G81" s="98">
        <f>IFERROR(((E81/F81)-1)*100,IF(E81+F81&lt;&gt;0,100,0))</f>
        <v>52.555118550851667</v>
      </c>
    </row>
    <row r="82" spans="1:7" s="16" customFormat="1" ht="12" x14ac:dyDescent="0.2">
      <c r="A82" s="79" t="s">
        <v>55</v>
      </c>
      <c r="B82" s="67">
        <v>2101782.4791198699</v>
      </c>
      <c r="C82" s="66">
        <v>4821756.4731501499</v>
      </c>
      <c r="D82" s="98">
        <f>IFERROR(((B82/C82)-1)*100,IF(B82+C82&lt;&gt;0,100,0))</f>
        <v>-56.410439000318625</v>
      </c>
      <c r="E82" s="66">
        <v>203691496.91659799</v>
      </c>
      <c r="F82" s="66">
        <v>91364052.463128895</v>
      </c>
      <c r="G82" s="98">
        <f>IFERROR(((E82/F82)-1)*100,IF(E82+F82&lt;&gt;0,100,0))</f>
        <v>122.94490166009244</v>
      </c>
    </row>
    <row r="83" spans="1:7" s="32" customFormat="1" x14ac:dyDescent="0.2">
      <c r="A83" s="79" t="s">
        <v>94</v>
      </c>
      <c r="B83" s="98">
        <f>IFERROR(B81/B80/1000,)</f>
        <v>107.12110120731708</v>
      </c>
      <c r="C83" s="98">
        <f>IFERROR(C81/C80/1000,)</f>
        <v>76.268364947368426</v>
      </c>
      <c r="D83" s="98">
        <f>IFERROR(((B83/C83)-1)*100,IF(B83+C83&lt;&gt;0,100,0))</f>
        <v>40.45286178776697</v>
      </c>
      <c r="E83" s="98">
        <f>IFERROR(E81/E80/1000,)</f>
        <v>117.38533087865345</v>
      </c>
      <c r="F83" s="98">
        <f>IFERROR(F81/F80/1000,)</f>
        <v>85.78927803200466</v>
      </c>
      <c r="G83" s="98">
        <f>IFERROR(((E83/F83)-1)*100,IF(E83+F83&lt;&gt;0,100,0))</f>
        <v>36.829838846366705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7580</v>
      </c>
      <c r="C86" s="64">
        <f>C68+C74+C80</f>
        <v>8742</v>
      </c>
      <c r="D86" s="98">
        <f>IFERROR(((B86/C86)-1)*100,IF(B86+C86&lt;&gt;0,100,0))</f>
        <v>-13.292152825440407</v>
      </c>
      <c r="E86" s="64">
        <f>E68+E74+E80</f>
        <v>181477</v>
      </c>
      <c r="F86" s="64">
        <f>F68+F74+F80</f>
        <v>193788</v>
      </c>
      <c r="G86" s="98">
        <f>IFERROR(((E86/F86)-1)*100,IF(E86+F86&lt;&gt;0,100,0))</f>
        <v>-6.3528185439758911</v>
      </c>
    </row>
    <row r="87" spans="1:7" s="62" customFormat="1" ht="12" x14ac:dyDescent="0.2">
      <c r="A87" s="79" t="s">
        <v>54</v>
      </c>
      <c r="B87" s="64">
        <f t="shared" ref="B87:C87" si="1">B69+B75+B81</f>
        <v>711867773.74100006</v>
      </c>
      <c r="C87" s="64">
        <f t="shared" si="1"/>
        <v>615822614.48899996</v>
      </c>
      <c r="D87" s="98">
        <f>IFERROR(((B87/C87)-1)*100,IF(B87+C87&lt;&gt;0,100,0))</f>
        <v>15.596237778909261</v>
      </c>
      <c r="E87" s="64">
        <f t="shared" ref="E87:F87" si="2">E69+E75+E81</f>
        <v>14859195782.414</v>
      </c>
      <c r="F87" s="64">
        <f t="shared" si="2"/>
        <v>13261014658.836</v>
      </c>
      <c r="G87" s="98">
        <f>IFERROR(((E87/F87)-1)*100,IF(E87+F87&lt;&gt;0,100,0))</f>
        <v>12.051725789422218</v>
      </c>
    </row>
    <row r="88" spans="1:7" s="62" customFormat="1" ht="12" x14ac:dyDescent="0.2">
      <c r="A88" s="79" t="s">
        <v>55</v>
      </c>
      <c r="B88" s="64">
        <f t="shared" ref="B88:C88" si="3">B70+B76+B82</f>
        <v>655045028.90941989</v>
      </c>
      <c r="C88" s="64">
        <f t="shared" si="3"/>
        <v>592269347.96195018</v>
      </c>
      <c r="D88" s="98">
        <f>IFERROR(((B88/C88)-1)*100,IF(B88+C88&lt;&gt;0,100,0))</f>
        <v>10.599177749698896</v>
      </c>
      <c r="E88" s="64">
        <f t="shared" ref="E88:F88" si="4">E70+E76+E82</f>
        <v>13951892927.223196</v>
      </c>
      <c r="F88" s="64">
        <f t="shared" si="4"/>
        <v>12676591575.03401</v>
      </c>
      <c r="G88" s="98">
        <f>IFERROR(((E88/F88)-1)*100,IF(E88+F88&lt;&gt;0,100,0))</f>
        <v>10.060285879217211</v>
      </c>
    </row>
    <row r="89" spans="1:7" s="63" customFormat="1" x14ac:dyDescent="0.2">
      <c r="A89" s="79" t="s">
        <v>95</v>
      </c>
      <c r="B89" s="98">
        <f>IFERROR((B75/B87)*100,IF(B75+B87&lt;&gt;0,100,0))</f>
        <v>75.923226837438079</v>
      </c>
      <c r="C89" s="98">
        <f>IFERROR((C75/C87)*100,IF(C75+C87&lt;&gt;0,100,0))</f>
        <v>73.761566734589906</v>
      </c>
      <c r="D89" s="98">
        <f>IFERROR(((B89/C89)-1)*100,IF(B89+C89&lt;&gt;0,100,0))</f>
        <v>2.9306049187191041</v>
      </c>
      <c r="E89" s="98">
        <f>IFERROR((E75/E87)*100,IF(E75+E87&lt;&gt;0,100,0))</f>
        <v>70.997692128033293</v>
      </c>
      <c r="F89" s="98">
        <f>IFERROR((F75/F87)*100,IF(F75+F87&lt;&gt;0,100,0))</f>
        <v>65.488253625950549</v>
      </c>
      <c r="G89" s="98">
        <f>IFERROR(((E89/F89)-1)*100,IF(E89+F89&lt;&gt;0,100,0))</f>
        <v>8.4128652041189245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70300451.335999995</v>
      </c>
      <c r="C97" s="135">
        <v>46384499.877999999</v>
      </c>
      <c r="D97" s="65">
        <f>B97-C97</f>
        <v>23915951.457999997</v>
      </c>
      <c r="E97" s="135">
        <v>1250540770.552</v>
      </c>
      <c r="F97" s="135">
        <v>1318435770.5090001</v>
      </c>
      <c r="G97" s="80">
        <f>E97-F97</f>
        <v>-67894999.957000017</v>
      </c>
    </row>
    <row r="98" spans="1:7" s="62" customFormat="1" ht="13.5" x14ac:dyDescent="0.2">
      <c r="A98" s="114" t="s">
        <v>88</v>
      </c>
      <c r="B98" s="66">
        <v>74176772.192000002</v>
      </c>
      <c r="C98" s="135">
        <v>58239738.991999999</v>
      </c>
      <c r="D98" s="65">
        <f>B98-C98</f>
        <v>15937033.200000003</v>
      </c>
      <c r="E98" s="135">
        <v>1220908520.0050001</v>
      </c>
      <c r="F98" s="135">
        <v>1294438689.102</v>
      </c>
      <c r="G98" s="80">
        <f>E98-F98</f>
        <v>-73530169.096999884</v>
      </c>
    </row>
    <row r="99" spans="1:7" s="62" customFormat="1" ht="12" x14ac:dyDescent="0.2">
      <c r="A99" s="115" t="s">
        <v>16</v>
      </c>
      <c r="B99" s="65">
        <f>B97-B98</f>
        <v>-3876320.8560000062</v>
      </c>
      <c r="C99" s="65">
        <f>C97-C98</f>
        <v>-11855239.114</v>
      </c>
      <c r="D99" s="82"/>
      <c r="E99" s="65">
        <f>E97-E98</f>
        <v>29632250.546999931</v>
      </c>
      <c r="F99" s="82">
        <f>F97-F98</f>
        <v>23997081.407000065</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21746864.807</v>
      </c>
      <c r="C102" s="135">
        <v>16195872.173</v>
      </c>
      <c r="D102" s="65">
        <f>B102-C102</f>
        <v>5550992.6339999996</v>
      </c>
      <c r="E102" s="135">
        <v>464682969.96399999</v>
      </c>
      <c r="F102" s="135">
        <v>503892369.25800002</v>
      </c>
      <c r="G102" s="80">
        <f>E102-F102</f>
        <v>-39209399.29400003</v>
      </c>
    </row>
    <row r="103" spans="1:7" s="16" customFormat="1" ht="13.5" x14ac:dyDescent="0.2">
      <c r="A103" s="79" t="s">
        <v>88</v>
      </c>
      <c r="B103" s="66">
        <v>20188229.32</v>
      </c>
      <c r="C103" s="135">
        <v>15636550.125</v>
      </c>
      <c r="D103" s="65">
        <f>B103-C103</f>
        <v>4551679.1950000003</v>
      </c>
      <c r="E103" s="135">
        <v>527776004.41600001</v>
      </c>
      <c r="F103" s="135">
        <v>536839022.736</v>
      </c>
      <c r="G103" s="80">
        <f>E103-F103</f>
        <v>-9063018.3199999928</v>
      </c>
    </row>
    <row r="104" spans="1:7" s="28" customFormat="1" ht="12" x14ac:dyDescent="0.2">
      <c r="A104" s="81" t="s">
        <v>16</v>
      </c>
      <c r="B104" s="65">
        <f>B102-B103</f>
        <v>1558635.4869999997</v>
      </c>
      <c r="C104" s="65">
        <f>C102-C103</f>
        <v>559322.04800000042</v>
      </c>
      <c r="D104" s="82"/>
      <c r="E104" s="65">
        <f>E102-E103</f>
        <v>-63093034.452000022</v>
      </c>
      <c r="F104" s="82">
        <f>F102-F103</f>
        <v>-32946653.477999985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835.83022288531402</v>
      </c>
      <c r="C111" s="137">
        <v>781.76443439220395</v>
      </c>
      <c r="D111" s="98">
        <f>IFERROR(((B111/C111)-1)*100,IF(B111+C111&lt;&gt;0,100,0))</f>
        <v>6.9158669945307061</v>
      </c>
      <c r="E111" s="84"/>
      <c r="F111" s="136">
        <v>835.83022288531402</v>
      </c>
      <c r="G111" s="136">
        <v>824.08386649404395</v>
      </c>
    </row>
    <row r="112" spans="1:7" s="16" customFormat="1" ht="12" x14ac:dyDescent="0.2">
      <c r="A112" s="79" t="s">
        <v>50</v>
      </c>
      <c r="B112" s="136">
        <v>824.42369560502596</v>
      </c>
      <c r="C112" s="137">
        <v>772.24030044226902</v>
      </c>
      <c r="D112" s="98">
        <f>IFERROR(((B112/C112)-1)*100,IF(B112+C112&lt;&gt;0,100,0))</f>
        <v>6.7574037683439947</v>
      </c>
      <c r="E112" s="84"/>
      <c r="F112" s="136">
        <v>824.42369560502596</v>
      </c>
      <c r="G112" s="136">
        <v>812.78019873134804</v>
      </c>
    </row>
    <row r="113" spans="1:7" s="16" customFormat="1" ht="12" x14ac:dyDescent="0.2">
      <c r="A113" s="79" t="s">
        <v>51</v>
      </c>
      <c r="B113" s="136">
        <v>889.57784181968395</v>
      </c>
      <c r="C113" s="137">
        <v>821.50432403427305</v>
      </c>
      <c r="D113" s="98">
        <f>IFERROR(((B113/C113)-1)*100,IF(B113+C113&lt;&gt;0,100,0))</f>
        <v>8.2864466800506964</v>
      </c>
      <c r="E113" s="84"/>
      <c r="F113" s="136">
        <v>889.57784181968395</v>
      </c>
      <c r="G113" s="136">
        <v>877.81402312090097</v>
      </c>
    </row>
    <row r="114" spans="1:7" s="28" customFormat="1" ht="12" x14ac:dyDescent="0.2">
      <c r="A114" s="81" t="s">
        <v>52</v>
      </c>
      <c r="B114" s="85"/>
      <c r="C114" s="84"/>
      <c r="D114" s="86"/>
      <c r="E114" s="84"/>
      <c r="F114" s="71"/>
      <c r="G114" s="71"/>
    </row>
    <row r="115" spans="1:7" s="16" customFormat="1" ht="12" x14ac:dyDescent="0.2">
      <c r="A115" s="79" t="s">
        <v>56</v>
      </c>
      <c r="B115" s="136">
        <v>626.74921434462794</v>
      </c>
      <c r="C115" s="137">
        <v>597.61902471254496</v>
      </c>
      <c r="D115" s="98">
        <f>IFERROR(((B115/C115)-1)*100,IF(B115+C115&lt;&gt;0,100,0))</f>
        <v>4.8743745475798184</v>
      </c>
      <c r="E115" s="84"/>
      <c r="F115" s="136">
        <v>626.77606583842498</v>
      </c>
      <c r="G115" s="136">
        <v>625.83993108256698</v>
      </c>
    </row>
    <row r="116" spans="1:7" s="16" customFormat="1" ht="12" x14ac:dyDescent="0.2">
      <c r="A116" s="79" t="s">
        <v>57</v>
      </c>
      <c r="B116" s="136">
        <v>821.73353653514596</v>
      </c>
      <c r="C116" s="137">
        <v>787.753573795644</v>
      </c>
      <c r="D116" s="98">
        <f>IFERROR(((B116/C116)-1)*100,IF(B116+C116&lt;&gt;0,100,0))</f>
        <v>4.3135269543463695</v>
      </c>
      <c r="E116" s="84"/>
      <c r="F116" s="136">
        <v>821.73353653514596</v>
      </c>
      <c r="G116" s="136">
        <v>815.05103990556495</v>
      </c>
    </row>
    <row r="117" spans="1:7" s="16" customFormat="1" ht="12" x14ac:dyDescent="0.2">
      <c r="A117" s="79" t="s">
        <v>59</v>
      </c>
      <c r="B117" s="136">
        <v>939.39203710355798</v>
      </c>
      <c r="C117" s="137">
        <v>889.02629717675597</v>
      </c>
      <c r="D117" s="98">
        <f>IFERROR(((B117/C117)-1)*100,IF(B117+C117&lt;&gt;0,100,0))</f>
        <v>5.6652699798359629</v>
      </c>
      <c r="E117" s="84"/>
      <c r="F117" s="136">
        <v>939.39203710355798</v>
      </c>
      <c r="G117" s="136">
        <v>926.37463523575502</v>
      </c>
    </row>
    <row r="118" spans="1:7" s="16" customFormat="1" ht="12" x14ac:dyDescent="0.2">
      <c r="A118" s="79" t="s">
        <v>58</v>
      </c>
      <c r="B118" s="136">
        <v>901.56678743797397</v>
      </c>
      <c r="C118" s="137">
        <v>825.41715727103394</v>
      </c>
      <c r="D118" s="98">
        <f>IFERROR(((B118/C118)-1)*100,IF(B118+C118&lt;&gt;0,100,0))</f>
        <v>9.2255933252833433</v>
      </c>
      <c r="E118" s="84"/>
      <c r="F118" s="136">
        <v>901.56678743797397</v>
      </c>
      <c r="G118" s="136">
        <v>886.50037540472397</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63</v>
      </c>
      <c r="C127" s="66">
        <v>63</v>
      </c>
      <c r="D127" s="98">
        <f>IFERROR(((B127/C127)-1)*100,IF(B127+C127&lt;&gt;0,100,0))</f>
        <v>0</v>
      </c>
      <c r="E127" s="66">
        <v>5616</v>
      </c>
      <c r="F127" s="66">
        <v>5097</v>
      </c>
      <c r="G127" s="98">
        <f>IFERROR(((E127/F127)-1)*100,IF(E127+F127&lt;&gt;0,100,0))</f>
        <v>10.182460270747494</v>
      </c>
    </row>
    <row r="128" spans="1:7" s="16" customFormat="1" ht="12" x14ac:dyDescent="0.2">
      <c r="A128" s="79" t="s">
        <v>74</v>
      </c>
      <c r="B128" s="67">
        <v>6</v>
      </c>
      <c r="C128" s="66">
        <v>1</v>
      </c>
      <c r="D128" s="98">
        <f>IFERROR(((B128/C128)-1)*100,IF(B128+C128&lt;&gt;0,100,0))</f>
        <v>500</v>
      </c>
      <c r="E128" s="66">
        <v>171</v>
      </c>
      <c r="F128" s="66">
        <v>208</v>
      </c>
      <c r="G128" s="98">
        <f>IFERROR(((E128/F128)-1)*100,IF(E128+F128&lt;&gt;0,100,0))</f>
        <v>-17.78846153846154</v>
      </c>
    </row>
    <row r="129" spans="1:7" s="28" customFormat="1" ht="12" x14ac:dyDescent="0.2">
      <c r="A129" s="81" t="s">
        <v>34</v>
      </c>
      <c r="B129" s="82">
        <f>SUM(B126:B128)</f>
        <v>69</v>
      </c>
      <c r="C129" s="82">
        <f>SUM(C126:C128)</f>
        <v>64</v>
      </c>
      <c r="D129" s="98">
        <f>IFERROR(((B129/C129)-1)*100,IF(B129+C129&lt;&gt;0,100,0))</f>
        <v>7.8125</v>
      </c>
      <c r="E129" s="82">
        <f>SUM(E126:E128)</f>
        <v>5794</v>
      </c>
      <c r="F129" s="82">
        <f>SUM(F126:F128)</f>
        <v>5316</v>
      </c>
      <c r="G129" s="98">
        <f>IFERROR(((E129/F129)-1)*100,IF(E129+F129&lt;&gt;0,100,0))</f>
        <v>8.9917231000752551</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0</v>
      </c>
      <c r="D132" s="98">
        <f>IFERROR(((B132/C132)-1)*100,IF(B132+C132&lt;&gt;0,100,0))</f>
        <v>0</v>
      </c>
      <c r="E132" s="66">
        <v>324</v>
      </c>
      <c r="F132" s="66">
        <v>564</v>
      </c>
      <c r="G132" s="98">
        <f>IFERROR(((E132/F132)-1)*100,IF(E132+F132&lt;&gt;0,100,0))</f>
        <v>-42.553191489361694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0</v>
      </c>
      <c r="D134" s="98">
        <f>IFERROR(((B134/C134)-1)*100,IF(B134+C134&lt;&gt;0,100,0))</f>
        <v>0</v>
      </c>
      <c r="E134" s="82">
        <f>SUM(E132:E133)</f>
        <v>324</v>
      </c>
      <c r="F134" s="82">
        <f>SUM(F132:F133)</f>
        <v>564</v>
      </c>
      <c r="G134" s="98">
        <f>IFERROR(((E134/F134)-1)*100,IF(E134+F134&lt;&gt;0,100,0))</f>
        <v>-42.553191489361694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16570</v>
      </c>
      <c r="C138" s="66">
        <v>27092</v>
      </c>
      <c r="D138" s="98">
        <f>IFERROR(((B138/C138)-1)*100,IF(B138+C138&lt;&gt;0,100,0))</f>
        <v>-38.838033367783851</v>
      </c>
      <c r="E138" s="66">
        <v>5702639</v>
      </c>
      <c r="F138" s="66">
        <v>5717404</v>
      </c>
      <c r="G138" s="98">
        <f>IFERROR(((E138/F138)-1)*100,IF(E138+F138&lt;&gt;0,100,0))</f>
        <v>-0.25824657484411206</v>
      </c>
    </row>
    <row r="139" spans="1:7" s="16" customFormat="1" ht="12" x14ac:dyDescent="0.2">
      <c r="A139" s="79" t="s">
        <v>74</v>
      </c>
      <c r="B139" s="67">
        <v>277</v>
      </c>
      <c r="C139" s="66">
        <v>1</v>
      </c>
      <c r="D139" s="98">
        <f>IFERROR(((B139/C139)-1)*100,IF(B139+C139&lt;&gt;0,100,0))</f>
        <v>27600</v>
      </c>
      <c r="E139" s="66">
        <v>7612</v>
      </c>
      <c r="F139" s="66">
        <v>9669</v>
      </c>
      <c r="G139" s="98">
        <f>IFERROR(((E139/F139)-1)*100,IF(E139+F139&lt;&gt;0,100,0))</f>
        <v>-21.274175199089875</v>
      </c>
    </row>
    <row r="140" spans="1:7" s="16" customFormat="1" ht="12" x14ac:dyDescent="0.2">
      <c r="A140" s="81" t="s">
        <v>34</v>
      </c>
      <c r="B140" s="82">
        <f>SUM(B137:B139)</f>
        <v>16847</v>
      </c>
      <c r="C140" s="82">
        <f>SUM(C137:C139)</f>
        <v>27093</v>
      </c>
      <c r="D140" s="98">
        <f>IFERROR(((B140/C140)-1)*100,IF(B140+C140&lt;&gt;0,100,0))</f>
        <v>-37.817886538958398</v>
      </c>
      <c r="E140" s="82">
        <f>SUM(E137:E139)</f>
        <v>5710573</v>
      </c>
      <c r="F140" s="82">
        <f>SUM(F137:F139)</f>
        <v>5807944</v>
      </c>
      <c r="G140" s="98">
        <f>IFERROR(((E140/F140)-1)*100,IF(E140+F140&lt;&gt;0,100,0))</f>
        <v>-1.6765140986207849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0</v>
      </c>
      <c r="D143" s="98">
        <f>IFERROR(((B143/C143)-1)*100,)</f>
        <v>0</v>
      </c>
      <c r="E143" s="66">
        <v>217887</v>
      </c>
      <c r="F143" s="66">
        <v>275996</v>
      </c>
      <c r="G143" s="98">
        <f>IFERROR(((E143/F143)-1)*100,)</f>
        <v>-21.05429064189336</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0</v>
      </c>
      <c r="D145" s="98">
        <f>IFERROR(((B145/C145)-1)*100,)</f>
        <v>0</v>
      </c>
      <c r="E145" s="82">
        <f>SUM(E143:E144)</f>
        <v>217887</v>
      </c>
      <c r="F145" s="82">
        <f>SUM(F143:F144)</f>
        <v>275996</v>
      </c>
      <c r="G145" s="98">
        <f>IFERROR(((E145/F145)-1)*100,)</f>
        <v>-21.05429064189336</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1709062.4193599999</v>
      </c>
      <c r="C149" s="66">
        <v>2495231.4737399998</v>
      </c>
      <c r="D149" s="98">
        <f>IFERROR(((B149/C149)-1)*100,IF(B149+C149&lt;&gt;0,100,0))</f>
        <v>-31.506858688410311</v>
      </c>
      <c r="E149" s="66">
        <v>527636553.81572998</v>
      </c>
      <c r="F149" s="66">
        <v>536726012.21912003</v>
      </c>
      <c r="G149" s="98">
        <f>IFERROR(((E149/F149)-1)*100,IF(E149+F149&lt;&gt;0,100,0))</f>
        <v>-1.6935006309474754</v>
      </c>
    </row>
    <row r="150" spans="1:7" s="32" customFormat="1" x14ac:dyDescent="0.2">
      <c r="A150" s="79" t="s">
        <v>74</v>
      </c>
      <c r="B150" s="67">
        <v>885535.76</v>
      </c>
      <c r="C150" s="66">
        <v>7734.87</v>
      </c>
      <c r="D150" s="98">
        <f>IFERROR(((B150/C150)-1)*100,IF(B150+C150&lt;&gt;0,100,0))</f>
        <v>11348.618528818195</v>
      </c>
      <c r="E150" s="66">
        <v>51417730.689999998</v>
      </c>
      <c r="F150" s="66">
        <v>52089352.020000003</v>
      </c>
      <c r="G150" s="98">
        <f>IFERROR(((E150/F150)-1)*100,IF(E150+F150&lt;&gt;0,100,0))</f>
        <v>-1.2893639562690962</v>
      </c>
    </row>
    <row r="151" spans="1:7" s="16" customFormat="1" ht="12" x14ac:dyDescent="0.2">
      <c r="A151" s="81" t="s">
        <v>34</v>
      </c>
      <c r="B151" s="82">
        <f>SUM(B148:B150)</f>
        <v>2594598.17936</v>
      </c>
      <c r="C151" s="82">
        <f>SUM(C148:C150)</f>
        <v>2502966.3437399999</v>
      </c>
      <c r="D151" s="98">
        <f>IFERROR(((B151/C151)-1)*100,IF(B151+C151&lt;&gt;0,100,0))</f>
        <v>3.6609295945658316</v>
      </c>
      <c r="E151" s="82">
        <f>SUM(E148:E150)</f>
        <v>579061828.00272989</v>
      </c>
      <c r="F151" s="82">
        <f>SUM(F148:F150)</f>
        <v>590747380.90162003</v>
      </c>
      <c r="G151" s="98">
        <f>IFERROR(((E151/F151)-1)*100,IF(E151+F151&lt;&gt;0,100,0))</f>
        <v>-1.9780964379486954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0</v>
      </c>
      <c r="D154" s="98">
        <f>IFERROR(((B154/C154)-1)*100,IF(B154+C154&lt;&gt;0,100,0))</f>
        <v>0</v>
      </c>
      <c r="E154" s="66">
        <v>358332.69163999998</v>
      </c>
      <c r="F154" s="66">
        <v>506610.10683</v>
      </c>
      <c r="G154" s="98">
        <f>IFERROR(((E154/F154)-1)*100,IF(E154+F154&lt;&gt;0,100,0))</f>
        <v>-29.268546598450818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0</v>
      </c>
      <c r="D156" s="98">
        <f>IFERROR(((B156/C156)-1)*100,IF(B156+C156&lt;&gt;0,100,0))</f>
        <v>0</v>
      </c>
      <c r="E156" s="82">
        <f>SUM(E154:E155)</f>
        <v>358332.69163999998</v>
      </c>
      <c r="F156" s="82">
        <f>SUM(F154:F155)</f>
        <v>506610.10683</v>
      </c>
      <c r="G156" s="98">
        <f>IFERROR(((E156/F156)-1)*100,IF(E156+F156&lt;&gt;0,100,0))</f>
        <v>-29.268546598450818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1171021</v>
      </c>
      <c r="C160" s="66">
        <v>1000530</v>
      </c>
      <c r="D160" s="98">
        <f>IFERROR(((B160/C160)-1)*100,IF(B160+C160&lt;&gt;0,100,0))</f>
        <v>17.040068763555304</v>
      </c>
      <c r="E160" s="78"/>
      <c r="F160" s="78"/>
      <c r="G160" s="65"/>
    </row>
    <row r="161" spans="1:7" s="16" customFormat="1" ht="12" x14ac:dyDescent="0.2">
      <c r="A161" s="79" t="s">
        <v>74</v>
      </c>
      <c r="B161" s="67">
        <v>2020</v>
      </c>
      <c r="C161" s="66">
        <v>1717</v>
      </c>
      <c r="D161" s="98">
        <f>IFERROR(((B161/C161)-1)*100,IF(B161+C161&lt;&gt;0,100,0))</f>
        <v>17.647058823529417</v>
      </c>
      <c r="E161" s="78"/>
      <c r="F161" s="78"/>
      <c r="G161" s="65"/>
    </row>
    <row r="162" spans="1:7" s="28" customFormat="1" ht="12" x14ac:dyDescent="0.2">
      <c r="A162" s="81" t="s">
        <v>34</v>
      </c>
      <c r="B162" s="82">
        <f>SUM(B159:B161)</f>
        <v>1173356</v>
      </c>
      <c r="C162" s="82">
        <f>SUM(C159:C161)</f>
        <v>1032718</v>
      </c>
      <c r="D162" s="98">
        <f>IFERROR(((B162/C162)-1)*100,IF(B162+C162&lt;&gt;0,100,0))</f>
        <v>13.618238473620092</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94782</v>
      </c>
      <c r="C165" s="66">
        <v>108556</v>
      </c>
      <c r="D165" s="98">
        <f>IFERROR(((B165/C165)-1)*100,IF(B165+C165&lt;&gt;0,100,0))</f>
        <v>-12.688382033236302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94782</v>
      </c>
      <c r="C167" s="82">
        <f>SUM(C165:C166)</f>
        <v>108556</v>
      </c>
      <c r="D167" s="98">
        <f>IFERROR(((B167/C167)-1)*100,IF(B167+C167&lt;&gt;0,100,0))</f>
        <v>-12.688382033236302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9349</v>
      </c>
      <c r="C175" s="113">
        <v>8234</v>
      </c>
      <c r="D175" s="111">
        <f>IFERROR(((B175/C175)-1)*100,IF(B175+C175&lt;&gt;0,100,0))</f>
        <v>13.541413650716549</v>
      </c>
      <c r="E175" s="113">
        <v>178085</v>
      </c>
      <c r="F175" s="113">
        <v>174362</v>
      </c>
      <c r="G175" s="111">
        <f>IFERROR(((E175/F175)-1)*100,IF(E175+F175&lt;&gt;0,100,0))</f>
        <v>2.1352129477753223</v>
      </c>
    </row>
    <row r="176" spans="1:7" x14ac:dyDescent="0.2">
      <c r="A176" s="101" t="s">
        <v>32</v>
      </c>
      <c r="B176" s="112">
        <v>71245</v>
      </c>
      <c r="C176" s="113">
        <v>66933</v>
      </c>
      <c r="D176" s="111">
        <f t="shared" ref="D176:D178" si="5">IFERROR(((B176/C176)-1)*100,IF(B176+C176&lt;&gt;0,100,0))</f>
        <v>6.4422631586810608</v>
      </c>
      <c r="E176" s="113">
        <v>1180752</v>
      </c>
      <c r="F176" s="113">
        <v>1220975</v>
      </c>
      <c r="G176" s="111">
        <f>IFERROR(((E176/F176)-1)*100,IF(E176+F176&lt;&gt;0,100,0))</f>
        <v>-3.2943344458322255</v>
      </c>
    </row>
    <row r="177" spans="1:7" x14ac:dyDescent="0.2">
      <c r="A177" s="101" t="s">
        <v>92</v>
      </c>
      <c r="B177" s="112">
        <v>32974108</v>
      </c>
      <c r="C177" s="113">
        <v>22724300</v>
      </c>
      <c r="D177" s="111">
        <f t="shared" si="5"/>
        <v>45.10505494118631</v>
      </c>
      <c r="E177" s="113">
        <v>471334373</v>
      </c>
      <c r="F177" s="113">
        <v>399597059</v>
      </c>
      <c r="G177" s="111">
        <f>IFERROR(((E177/F177)-1)*100,IF(E177+F177&lt;&gt;0,100,0))</f>
        <v>17.952412908023941</v>
      </c>
    </row>
    <row r="178" spans="1:7" x14ac:dyDescent="0.2">
      <c r="A178" s="101" t="s">
        <v>93</v>
      </c>
      <c r="B178" s="112">
        <v>112452</v>
      </c>
      <c r="C178" s="113">
        <v>128033</v>
      </c>
      <c r="D178" s="111">
        <f t="shared" si="5"/>
        <v>-12.169518795935419</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427</v>
      </c>
      <c r="C181" s="113">
        <v>742</v>
      </c>
      <c r="D181" s="111">
        <f t="shared" ref="D181:D184" si="6">IFERROR(((B181/C181)-1)*100,IF(B181+C181&lt;&gt;0,100,0))</f>
        <v>-42.452830188679243</v>
      </c>
      <c r="E181" s="113">
        <v>8423</v>
      </c>
      <c r="F181" s="113">
        <v>8467</v>
      </c>
      <c r="G181" s="111">
        <f t="shared" ref="G181" si="7">IFERROR(((E181/F181)-1)*100,IF(E181+F181&lt;&gt;0,100,0))</f>
        <v>-0.51966458013463779</v>
      </c>
    </row>
    <row r="182" spans="1:7" x14ac:dyDescent="0.2">
      <c r="A182" s="101" t="s">
        <v>32</v>
      </c>
      <c r="B182" s="112">
        <v>5827</v>
      </c>
      <c r="C182" s="113">
        <v>6788</v>
      </c>
      <c r="D182" s="111">
        <f t="shared" si="6"/>
        <v>-14.157336476134352</v>
      </c>
      <c r="E182" s="113">
        <v>118988</v>
      </c>
      <c r="F182" s="113">
        <v>114322</v>
      </c>
      <c r="G182" s="111">
        <f t="shared" ref="G182" si="8">IFERROR(((E182/F182)-1)*100,IF(E182+F182&lt;&gt;0,100,0))</f>
        <v>4.0814541383110914</v>
      </c>
    </row>
    <row r="183" spans="1:7" x14ac:dyDescent="0.2">
      <c r="A183" s="101" t="s">
        <v>92</v>
      </c>
      <c r="B183" s="112">
        <v>204745</v>
      </c>
      <c r="C183" s="113">
        <v>311237</v>
      </c>
      <c r="D183" s="111">
        <f t="shared" si="6"/>
        <v>-34.215726279330539</v>
      </c>
      <c r="E183" s="113">
        <v>2555256</v>
      </c>
      <c r="F183" s="113">
        <v>2351809</v>
      </c>
      <c r="G183" s="111">
        <f t="shared" ref="G183" si="9">IFERROR(((E183/F183)-1)*100,IF(E183+F183&lt;&gt;0,100,0))</f>
        <v>8.6506599813165117</v>
      </c>
    </row>
    <row r="184" spans="1:7" x14ac:dyDescent="0.2">
      <c r="A184" s="101" t="s">
        <v>93</v>
      </c>
      <c r="B184" s="112">
        <v>43313</v>
      </c>
      <c r="C184" s="113">
        <v>58220</v>
      </c>
      <c r="D184" s="111">
        <f t="shared" si="6"/>
        <v>-25.604603229130884</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2022-05-23T06:29:46Z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