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1D669CEC-3B90-4DF7-A4A5-2932967EEF91}" xr6:coauthVersionLast="47" xr6:coauthVersionMax="47" xr10:uidLastSave="{00000000-0000-0000-0000-000000000000}"/>
  <bookViews>
    <workbookView xWindow="1950" yWindow="195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<sst xmlns="http://schemas.openxmlformats.org/spreadsheetml/2006/main" count="270" uniqueCount="102">
  <si>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</si>
  <si>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</si>
  <si>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</si>
  <si>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</si>
  <si>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</si>
  <si>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</si>
  <si>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</si>
  <si>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</si>
  <si>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</si>
  <si>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</si>
  <si>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</si>
  <si>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</si>
  <si>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</si>
  <si>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</si>
  <si>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</si>
  <si>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</si>
  <si>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</si>
  <si>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</si>
  <si>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</si>
  <si>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</si>
  <si>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</si>
  <si>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</si>
  <si>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</si>
  <si>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</si>
  <si>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</si>
  <si>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</si>
  <si>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</si>
  <si>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</si>
  <si>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</si>
  <si>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</si>
  <si>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</si>
  <si>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</si>
  <si>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</si>
  <si>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</si>
  <si>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</si>
  <si>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</si>
  <si>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</si>
  <si>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</si>
  <si>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</si>
  <si>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</si>
  <si>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</si>
  <si>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</si>
  <si>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</si>
  <si>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</si>
  <si>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</si>
  <si>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</si>
  <si>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</si>
  <si>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</si>
  <si>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</si>
  <si>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</si>
  <si>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</si>
  <si>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</si>
  <si>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</si>
  <si>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</si>
  <si>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</si>
  <si>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</si>
  <si>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</si>
  <si>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</si>
  <si>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</si>
  <si>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</si>
  <si>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</si>
  <si>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</si>
  <si>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</si>
  <si>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</si>
  <si>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</si>
  <si>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</si>
  <si>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</si>
  <si>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</si>
  <si>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</si>
  <si>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</si>
  <si>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</si>
  <si>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</si>
  <si>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</si>
  <si>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</si>
  <si>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</si>
  <si>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</si>
  <si>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</si>
  <si>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</si>
  <si>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</si>
  <si>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</si>
  <si>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</si>
  <si>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</si>
  <si>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</si>
  <si>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</si>
  <si>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</si>
  <si>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</si>
  <si>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</si>
  <si>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</si>
  <si>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</si>
  <si>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</si>
  <si>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</si>
  <si>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</si>
  <si>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</si>
  <si>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</si>
  <si>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</si>
  <si>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</si>
  <si>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</si>
  <si>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</si>
  <si>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</si>
  <si>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22 July 2022</t>
  </si>
  <si>
    <t>22.07.2022</t>
  </si>
  <si>
    <t>23.07.2021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</si>
</sst>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1472825</v>
      </c>
      <c r="C11" s="67">
        <v>1332183</v>
      </c>
      <c r="D11" s="98">
        <f>IFERROR(((B11/C11)-1)*100,IF(B11+C11&lt;&gt;0,100,0))</f>
        <v>10.557258274576387</v>
      </c>
      <c r="E11" s="67">
        <v>46865023</v>
      </c>
      <c r="F11" s="67">
        <v>45765024</v>
      </c>
      <c r="G11" s="98">
        <f>IFERROR(((E11/F11)-1)*100,IF(E11+F11&lt;&gt;0,100,0))</f>
        <v>2.4035800789703465</v>
      </c>
    </row>
    <row r="12" spans="1:7" s="16" customFormat="1" ht="12" x14ac:dyDescent="0.2">
      <c r="A12" s="64" t="s">
        <v>9</v>
      </c>
      <c r="B12" s="67">
        <v>1455999.3189999999</v>
      </c>
      <c r="C12" s="67">
        <v>1791698.0689999999</v>
      </c>
      <c r="D12" s="98">
        <f>IFERROR(((B12/C12)-1)*100,IF(B12+C12&lt;&gt;0,100,0))</f>
        <v>-18.736346028846452</v>
      </c>
      <c r="E12" s="67">
        <v>46213606.623000003</v>
      </c>
      <c r="F12" s="67">
        <v>71145834.001000002</v>
      </c>
      <c r="G12" s="98">
        <f>IFERROR(((E12/F12)-1)*100,IF(E12+F12&lt;&gt;0,100,0))</f>
        <v>-35.043833174616466</v>
      </c>
    </row>
    <row r="13" spans="1:7" s="16" customFormat="1" ht="12" x14ac:dyDescent="0.2">
      <c r="A13" s="64" t="s">
        <v>10</v>
      </c>
      <c r="B13" s="67">
        <v>99380799.257332698</v>
      </c>
      <c r="C13" s="67">
        <v>86222896.456254497</v>
      </c>
      <c r="D13" s="98">
        <f>IFERROR(((B13/C13)-1)*100,IF(B13+C13&lt;&gt;0,100,0))</f>
        <v>15.260334947984401</v>
      </c>
      <c r="E13" s="67">
        <v>3438424263.3466301</v>
      </c>
      <c r="F13" s="67">
        <v>3137728477.7263799</v>
      </c>
      <c r="G13" s="98">
        <f>IFERROR(((E13/F13)-1)*100,IF(E13+F13&lt;&gt;0,100,0))</f>
        <v>9.5832315560375303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399</v>
      </c>
      <c r="C16" s="67">
        <v>391</v>
      </c>
      <c r="D16" s="98">
        <f>IFERROR(((B16/C16)-1)*100,IF(B16+C16&lt;&gt;0,100,0))</f>
        <v>2.0460358056265893</v>
      </c>
      <c r="E16" s="67">
        <v>11297</v>
      </c>
      <c r="F16" s="67">
        <v>9745</v>
      </c>
      <c r="G16" s="98">
        <f>IFERROR(((E16/F16)-1)*100,IF(E16+F16&lt;&gt;0,100,0))</f>
        <v>15.926115956900965</v>
      </c>
    </row>
    <row r="17" spans="1:7" s="16" customFormat="1" ht="12" x14ac:dyDescent="0.2">
      <c r="A17" s="64" t="s">
        <v>9</v>
      </c>
      <c r="B17" s="67">
        <v>122582.37300000001</v>
      </c>
      <c r="C17" s="67">
        <v>361900.86800000002</v>
      </c>
      <c r="D17" s="98">
        <f>IFERROR(((B17/C17)-1)*100,IF(B17+C17&lt;&gt;0,100,0))</f>
        <v>-66.128190386103185</v>
      </c>
      <c r="E17" s="67">
        <v>4679853.8689999999</v>
      </c>
      <c r="F17" s="67">
        <v>6682946.1809999999</v>
      </c>
      <c r="G17" s="98">
        <f>IFERROR(((E17/F17)-1)*100,IF(E17+F17&lt;&gt;0,100,0))</f>
        <v>-29.973192327882369</v>
      </c>
    </row>
    <row r="18" spans="1:7" s="16" customFormat="1" ht="12" x14ac:dyDescent="0.2">
      <c r="A18" s="64" t="s">
        <v>10</v>
      </c>
      <c r="B18" s="67">
        <v>8334234.83761271</v>
      </c>
      <c r="C18" s="67">
        <v>9620161.4496945497</v>
      </c>
      <c r="D18" s="98">
        <f>IFERROR(((B18/C18)-1)*100,IF(B18+C18&lt;&gt;0,100,0))</f>
        <v>-13.36699616535717</v>
      </c>
      <c r="E18" s="67">
        <v>320670181.43344402</v>
      </c>
      <c r="F18" s="67">
        <v>240915865.10875899</v>
      </c>
      <c r="G18" s="98">
        <f>IFERROR(((E18/F18)-1)*100,IF(E18+F18&lt;&gt;0,100,0))</f>
        <v>33.104634387063214</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17521048.190850001</v>
      </c>
      <c r="C24" s="66">
        <v>12534033.40903</v>
      </c>
      <c r="D24" s="65">
        <f>B24-C24</f>
        <v>4987014.7818200011</v>
      </c>
      <c r="E24" s="67">
        <v>560914112.08534002</v>
      </c>
      <c r="F24" s="67">
        <v>557579196.31905997</v>
      </c>
      <c r="G24" s="65">
        <f>E24-F24</f>
        <v>3334915.766280055</v>
      </c>
    </row>
    <row r="25" spans="1:7" s="16" customFormat="1" ht="12" x14ac:dyDescent="0.2">
      <c r="A25" s="68" t="s">
        <v>15</v>
      </c>
      <c r="B25" s="66">
        <v>19817233.669349998</v>
      </c>
      <c r="C25" s="66">
        <v>19889577.01785</v>
      </c>
      <c r="D25" s="65">
        <f>B25-C25</f>
        <v>-72343.348500002176</v>
      </c>
      <c r="E25" s="67">
        <v>592095258.79261994</v>
      </c>
      <c r="F25" s="67">
        <v>619213351.99863005</v>
      </c>
      <c r="G25" s="65">
        <f>E25-F25</f>
        <v>-27118093.206010103</v>
      </c>
    </row>
    <row r="26" spans="1:7" s="28" customFormat="1" ht="12" x14ac:dyDescent="0.2">
      <c r="A26" s="69" t="s">
        <v>16</v>
      </c>
      <c r="B26" s="70">
        <f>B24-B25</f>
        <v>-2296185.4784999974</v>
      </c>
      <c r="C26" s="70">
        <f>C24-C25</f>
        <v>-7355543.6088200007</v>
      </c>
      <c r="D26" s="70"/>
      <c r="E26" s="70">
        <f>E24-E25</f>
        <v>-31181146.707279921</v>
      </c>
      <c r="F26" s="70">
        <f>F24-F25</f>
        <v>-61634155.679570079</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68069.577946759993</v>
      </c>
      <c r="C33" s="132">
        <v>68063.696118399996</v>
      </c>
      <c r="D33" s="98">
        <f t="shared" ref="D33:D42" si="0">IFERROR(((B33/C33)-1)*100,IF(B33+C33&lt;&gt;0,100,0))</f>
        <v>8.6416528860988606E-3</v>
      </c>
      <c r="E33" s="64"/>
      <c r="F33" s="132">
        <v>68528.66</v>
      </c>
      <c r="G33" s="132">
        <v>65088.9</v>
      </c>
    </row>
    <row r="34" spans="1:7" s="16" customFormat="1" ht="12" x14ac:dyDescent="0.2">
      <c r="A34" s="64" t="s">
        <v>23</v>
      </c>
      <c r="B34" s="132">
        <v>75514.450262989994</v>
      </c>
      <c r="C34" s="132">
        <v>74248.774931620006</v>
      </c>
      <c r="D34" s="98">
        <f t="shared" si="0"/>
        <v>1.7046413661850002</v>
      </c>
      <c r="E34" s="64"/>
      <c r="F34" s="132">
        <v>75995.45</v>
      </c>
      <c r="G34" s="132">
        <v>73529.919999999998</v>
      </c>
    </row>
    <row r="35" spans="1:7" s="16" customFormat="1" ht="12" x14ac:dyDescent="0.2">
      <c r="A35" s="64" t="s">
        <v>24</v>
      </c>
      <c r="B35" s="132">
        <v>67274.000068919995</v>
      </c>
      <c r="C35" s="132">
        <v>56553.642811029997</v>
      </c>
      <c r="D35" s="98">
        <f t="shared" si="0"/>
        <v>18.95608616002211</v>
      </c>
      <c r="E35" s="64"/>
      <c r="F35" s="132">
        <v>67495.88</v>
      </c>
      <c r="G35" s="132">
        <v>65186.54</v>
      </c>
    </row>
    <row r="36" spans="1:7" s="16" customFormat="1" ht="12" x14ac:dyDescent="0.2">
      <c r="A36" s="64" t="s">
        <v>25</v>
      </c>
      <c r="B36" s="132">
        <v>61766.737418390003</v>
      </c>
      <c r="C36" s="132">
        <v>61932.984315900001</v>
      </c>
      <c r="D36" s="98">
        <f t="shared" si="0"/>
        <v>-0.26843030308700833</v>
      </c>
      <c r="E36" s="64"/>
      <c r="F36" s="132">
        <v>62230.92</v>
      </c>
      <c r="G36" s="132">
        <v>58894.83</v>
      </c>
    </row>
    <row r="37" spans="1:7" s="16" customFormat="1" ht="12" x14ac:dyDescent="0.2">
      <c r="A37" s="64" t="s">
        <v>79</v>
      </c>
      <c r="B37" s="132">
        <v>60704.586958799999</v>
      </c>
      <c r="C37" s="132">
        <v>66903.543606249994</v>
      </c>
      <c r="D37" s="98">
        <f t="shared" si="0"/>
        <v>-9.2655131751061663</v>
      </c>
      <c r="E37" s="64"/>
      <c r="F37" s="132">
        <v>60793.19</v>
      </c>
      <c r="G37" s="132">
        <v>57466.14</v>
      </c>
    </row>
    <row r="38" spans="1:7" s="16" customFormat="1" ht="12" x14ac:dyDescent="0.2">
      <c r="A38" s="64" t="s">
        <v>26</v>
      </c>
      <c r="B38" s="132">
        <v>84942.411917560006</v>
      </c>
      <c r="C38" s="132">
        <v>89441.520410860001</v>
      </c>
      <c r="D38" s="98">
        <f t="shared" si="0"/>
        <v>-5.03022362839185</v>
      </c>
      <c r="E38" s="64"/>
      <c r="F38" s="132">
        <v>86401.67</v>
      </c>
      <c r="G38" s="132">
        <v>80898.02</v>
      </c>
    </row>
    <row r="39" spans="1:7" s="16" customFormat="1" ht="12" x14ac:dyDescent="0.2">
      <c r="A39" s="64" t="s">
        <v>27</v>
      </c>
      <c r="B39" s="132">
        <v>15133.665077940001</v>
      </c>
      <c r="C39" s="132">
        <v>12820.38998405</v>
      </c>
      <c r="D39" s="98">
        <f t="shared" si="0"/>
        <v>18.043718613614512</v>
      </c>
      <c r="E39" s="64"/>
      <c r="F39" s="132">
        <v>15452.04</v>
      </c>
      <c r="G39" s="132">
        <v>14677.89</v>
      </c>
    </row>
    <row r="40" spans="1:7" s="16" customFormat="1" ht="12" x14ac:dyDescent="0.2">
      <c r="A40" s="64" t="s">
        <v>28</v>
      </c>
      <c r="B40" s="132">
        <v>85834.112816780005</v>
      </c>
      <c r="C40" s="132">
        <v>85014.963757039994</v>
      </c>
      <c r="D40" s="98">
        <f t="shared" si="0"/>
        <v>0.96353515138936086</v>
      </c>
      <c r="E40" s="64"/>
      <c r="F40" s="132">
        <v>86933.6</v>
      </c>
      <c r="G40" s="132">
        <v>82117.08</v>
      </c>
    </row>
    <row r="41" spans="1:7" s="16" customFormat="1" ht="12" x14ac:dyDescent="0.2">
      <c r="A41" s="64" t="s">
        <v>29</v>
      </c>
      <c r="B41" s="72"/>
      <c r="C41" s="72"/>
      <c r="D41" s="98">
        <f t="shared" si="0"/>
        <v>0</v>
      </c>
      <c r="E41" s="64"/>
      <c r="F41" s="72"/>
      <c r="G41" s="72"/>
    </row>
    <row r="42" spans="1:7" s="16" customFormat="1" ht="12" x14ac:dyDescent="0.2">
      <c r="A42" s="64" t="s">
        <v>78</v>
      </c>
      <c r="B42" s="132">
        <v>1285.97371985</v>
      </c>
      <c r="C42" s="132">
        <v>1122.2959682799999</v>
      </c>
      <c r="D42" s="98">
        <f t="shared" si="0"/>
        <v>14.584187789683334</v>
      </c>
      <c r="E42" s="64"/>
      <c r="F42" s="132">
        <v>1316</v>
      </c>
      <c r="G42" s="132">
        <v>1256.8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19978.419660845298</v>
      </c>
      <c r="D48" s="72"/>
      <c r="E48" s="133">
        <v>19013.3305112095</v>
      </c>
      <c r="F48" s="72"/>
      <c r="G48" s="98">
        <f>IFERROR(((C48/E48)-1)*100,IF(C48+E48&lt;&gt;0,100,0))</f>
        <v>5.0758553272232776</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1921</v>
      </c>
      <c r="D54" s="75"/>
      <c r="E54" s="134">
        <v>322507</v>
      </c>
      <c r="F54" s="134">
        <v>33843822.945</v>
      </c>
      <c r="G54" s="134">
        <v>9304590.9600000009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7669</v>
      </c>
      <c r="C68" s="66">
        <v>6097</v>
      </c>
      <c r="D68" s="98">
        <f>IFERROR(((B68/C68)-1)*100,IF(B68+C68&lt;&gt;0,100,0))</f>
        <v>25.783172051828764</v>
      </c>
      <c r="E68" s="66">
        <v>190444</v>
      </c>
      <c r="F68" s="66">
        <v>190670</v>
      </c>
      <c r="G68" s="98">
        <f>IFERROR(((E68/F68)-1)*100,IF(E68+F68&lt;&gt;0,100,0))</f>
        <v>-0.11852939633922865</v>
      </c>
    </row>
    <row r="69" spans="1:7" s="16" customFormat="1" ht="12" x14ac:dyDescent="0.2">
      <c r="A69" s="79" t="s">
        <v>54</v>
      </c>
      <c r="B69" s="67">
        <v>211831908.80000001</v>
      </c>
      <c r="C69" s="66">
        <v>194792611.04699999</v>
      </c>
      <c r="D69" s="98">
        <f>IFERROR(((B69/C69)-1)*100,IF(B69+C69&lt;&gt;0,100,0))</f>
        <v>8.747404566022654</v>
      </c>
      <c r="E69" s="66">
        <v>5749695752.6999998</v>
      </c>
      <c r="F69" s="66">
        <v>6014830038.4429998</v>
      </c>
      <c r="G69" s="98">
        <f>IFERROR(((E69/F69)-1)*100,IF(E69+F69&lt;&gt;0,100,0))</f>
        <v>-4.4080096037365841</v>
      </c>
    </row>
    <row r="70" spans="1:7" s="62" customFormat="1" ht="12" x14ac:dyDescent="0.2">
      <c r="A70" s="79" t="s">
        <v>55</v>
      </c>
      <c r="B70" s="67">
        <v>191723529.93314001</v>
      </c>
      <c r="C70" s="66">
        <v>185712616.76154</v>
      </c>
      <c r="D70" s="98">
        <f>IFERROR(((B70/C70)-1)*100,IF(B70+C70&lt;&gt;0,100,0))</f>
        <v>3.2366746408609259</v>
      </c>
      <c r="E70" s="66">
        <v>5537810100.7830801</v>
      </c>
      <c r="F70" s="66">
        <v>5906258847.5214901</v>
      </c>
      <c r="G70" s="98">
        <f>IFERROR(((E70/F70)-1)*100,IF(E70+F70&lt;&gt;0,100,0))</f>
        <v>-6.2382763141684228</v>
      </c>
    </row>
    <row r="71" spans="1:7" s="16" customFormat="1" ht="12" x14ac:dyDescent="0.2">
      <c r="A71" s="79" t="s">
        <v>94</v>
      </c>
      <c r="B71" s="98">
        <f>IFERROR(B69/B68/1000,)</f>
        <v>27.621842326248533</v>
      </c>
      <c r="C71" s="98">
        <f>IFERROR(C69/C68/1000,)</f>
        <v>31.948927513039198</v>
      </c>
      <c r="D71" s="98">
        <f>IFERROR(((B71/C71)-1)*100,IF(B71+C71&lt;&gt;0,100,0))</f>
        <v>-13.543757251396526</v>
      </c>
      <c r="E71" s="98">
        <f>IFERROR(E69/E68/1000,)</f>
        <v>30.191004981516876</v>
      </c>
      <c r="F71" s="98">
        <f>IFERROR(F69/F68/1000,)</f>
        <v>31.545759891136516</v>
      </c>
      <c r="G71" s="98">
        <f>IFERROR(((E71/F71)-1)*100,IF(E71+F71&lt;&gt;0,100,0))</f>
        <v>-4.2945705359289432</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2746</v>
      </c>
      <c r="C74" s="66">
        <v>3045</v>
      </c>
      <c r="D74" s="98">
        <f>IFERROR(((B74/C74)-1)*100,IF(B74+C74&lt;&gt;0,100,0))</f>
        <v>-9.8193760262725753</v>
      </c>
      <c r="E74" s="66">
        <v>79834</v>
      </c>
      <c r="F74" s="66">
        <v>83765</v>
      </c>
      <c r="G74" s="98">
        <f>IFERROR(((E74/F74)-1)*100,IF(E74+F74&lt;&gt;0,100,0))</f>
        <v>-4.6928908255237882</v>
      </c>
    </row>
    <row r="75" spans="1:7" s="16" customFormat="1" ht="12" x14ac:dyDescent="0.2">
      <c r="A75" s="79" t="s">
        <v>54</v>
      </c>
      <c r="B75" s="67">
        <v>540671832.26100004</v>
      </c>
      <c r="C75" s="66">
        <v>475930263.208</v>
      </c>
      <c r="D75" s="98">
        <f>IFERROR(((B75/C75)-1)*100,IF(B75+C75&lt;&gt;0,100,0))</f>
        <v>13.60316291227428</v>
      </c>
      <c r="E75" s="66">
        <v>15269752574.830999</v>
      </c>
      <c r="F75" s="66">
        <v>12957275975.009001</v>
      </c>
      <c r="G75" s="98">
        <f>IFERROR(((E75/F75)-1)*100,IF(E75+F75&lt;&gt;0,100,0))</f>
        <v>17.84693483631996</v>
      </c>
    </row>
    <row r="76" spans="1:7" s="16" customFormat="1" ht="12" x14ac:dyDescent="0.2">
      <c r="A76" s="79" t="s">
        <v>55</v>
      </c>
      <c r="B76" s="67">
        <v>480622087.10040998</v>
      </c>
      <c r="C76" s="66">
        <v>449380849.93628001</v>
      </c>
      <c r="D76" s="98">
        <f>IFERROR(((B76/C76)-1)*100,IF(B76+C76&lt;&gt;0,100,0))</f>
        <v>6.9520624139991272</v>
      </c>
      <c r="E76" s="66">
        <v>14372431145.7624</v>
      </c>
      <c r="F76" s="66">
        <v>12524537331.1516</v>
      </c>
      <c r="G76" s="98">
        <f>IFERROR(((E76/F76)-1)*100,IF(E76+F76&lt;&gt;0,100,0))</f>
        <v>14.754188244659815</v>
      </c>
    </row>
    <row r="77" spans="1:7" s="16" customFormat="1" ht="12" x14ac:dyDescent="0.2">
      <c r="A77" s="79" t="s">
        <v>94</v>
      </c>
      <c r="B77" s="98">
        <f>IFERROR(B75/B74/1000,)</f>
        <v>196.89433075782961</v>
      </c>
      <c r="C77" s="98">
        <f>IFERROR(C75/C74/1000,)</f>
        <v>156.29893701412149</v>
      </c>
      <c r="D77" s="98">
        <f>IFERROR(((B77/C77)-1)*100,IF(B77+C77&lt;&gt;0,100,0))</f>
        <v>25.972917359022318</v>
      </c>
      <c r="E77" s="98">
        <f>IFERROR(E75/E74/1000,)</f>
        <v>191.26878992448079</v>
      </c>
      <c r="F77" s="98">
        <f>IFERROR(F75/F74/1000,)</f>
        <v>154.68603802314811</v>
      </c>
      <c r="G77" s="98">
        <f>IFERROR(((E77/F77)-1)*100,IF(E77+F77&lt;&gt;0,100,0))</f>
        <v>23.649679291584302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192</v>
      </c>
      <c r="C80" s="66">
        <v>156</v>
      </c>
      <c r="D80" s="98">
        <f>IFERROR(((B80/C80)-1)*100,IF(B80+C80&lt;&gt;0,100,0))</f>
        <v>23.076923076923084</v>
      </c>
      <c r="E80" s="66">
        <v>5792</v>
      </c>
      <c r="F80" s="66">
        <v>4731</v>
      </c>
      <c r="G80" s="98">
        <f>IFERROR(((E80/F80)-1)*100,IF(E80+F80&lt;&gt;0,100,0))</f>
        <v>22.426548298456982</v>
      </c>
    </row>
    <row r="81" spans="1:7" s="16" customFormat="1" ht="12" x14ac:dyDescent="0.2">
      <c r="A81" s="79" t="s">
        <v>54</v>
      </c>
      <c r="B81" s="67">
        <v>22983975.662999999</v>
      </c>
      <c r="C81" s="66">
        <v>10214822.398</v>
      </c>
      <c r="D81" s="98">
        <f>IFERROR(((B81/C81)-1)*100,IF(B81+C81&lt;&gt;0,100,0))</f>
        <v>125.00612117837821</v>
      </c>
      <c r="E81" s="66">
        <v>675525093.90699995</v>
      </c>
      <c r="F81" s="66">
        <v>406717744.315</v>
      </c>
      <c r="G81" s="98">
        <f>IFERROR(((E81/F81)-1)*100,IF(E81+F81&lt;&gt;0,100,0))</f>
        <v>66.091866742802011</v>
      </c>
    </row>
    <row r="82" spans="1:7" s="16" customFormat="1" ht="12" x14ac:dyDescent="0.2">
      <c r="A82" s="79" t="s">
        <v>55</v>
      </c>
      <c r="B82" s="67">
        <v>10058584.736509999</v>
      </c>
      <c r="C82" s="66">
        <v>4159919.61159949</v>
      </c>
      <c r="D82" s="98">
        <f>IFERROR(((B82/C82)-1)*100,IF(B82+C82&lt;&gt;0,100,0))</f>
        <v>141.79757484886761</v>
      </c>
      <c r="E82" s="66">
        <v>284179214.234824</v>
      </c>
      <c r="F82" s="66">
        <v>122484910.56022701</v>
      </c>
      <c r="G82" s="98">
        <f>IFERROR(((E82/F82)-1)*100,IF(E82+F82&lt;&gt;0,100,0))</f>
        <v>132.01161100990504</v>
      </c>
    </row>
    <row r="83" spans="1:7" s="32" customFormat="1" x14ac:dyDescent="0.2">
      <c r="A83" s="79" t="s">
        <v>94</v>
      </c>
      <c r="B83" s="98">
        <f>IFERROR(B81/B80/1000,)</f>
        <v>119.708206578125</v>
      </c>
      <c r="C83" s="98">
        <f>IFERROR(C81/C80/1000,)</f>
        <v>65.479630756410259</v>
      </c>
      <c r="D83" s="98">
        <f>IFERROR(((B83/C83)-1)*100,IF(B83+C83&lt;&gt;0,100,0))</f>
        <v>82.817473457432285</v>
      </c>
      <c r="E83" s="98">
        <f>IFERROR(E81/E80/1000,)</f>
        <v>116.63071372703727</v>
      </c>
      <c r="F83" s="98">
        <f>IFERROR(F81/F80/1000,)</f>
        <v>85.968662928556327</v>
      </c>
      <c r="G83" s="98">
        <f>IFERROR(((E83/F83)-1)*100,IF(E83+F83&lt;&gt;0,100,0))</f>
        <v>35.666543777658191</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10607</v>
      </c>
      <c r="C86" s="64">
        <f>C68+C74+C80</f>
        <v>9298</v>
      </c>
      <c r="D86" s="98">
        <f>IFERROR(((B86/C86)-1)*100,IF(B86+C86&lt;&gt;0,100,0))</f>
        <v>14.078296407829649</v>
      </c>
      <c r="E86" s="64">
        <f>E68+E74+E80</f>
        <v>276070</v>
      </c>
      <c r="F86" s="64">
        <f>F68+F74+F80</f>
        <v>279166</v>
      </c>
      <c r="G86" s="98">
        <f>IFERROR(((E86/F86)-1)*100,IF(E86+F86&lt;&gt;0,100,0))</f>
        <v>-1.1090175737733077</v>
      </c>
    </row>
    <row r="87" spans="1:7" s="62" customFormat="1" ht="12" x14ac:dyDescent="0.2">
      <c r="A87" s="79" t="s">
        <v>54</v>
      </c>
      <c r="B87" s="64">
        <f t="shared" ref="B87:C87" si="1">B69+B75+B81</f>
        <v>775487716.7240001</v>
      </c>
      <c r="C87" s="64">
        <f t="shared" si="1"/>
        <v>680937696.653</v>
      </c>
      <c r="D87" s="98">
        <f>IFERROR(((B87/C87)-1)*100,IF(B87+C87&lt;&gt;0,100,0))</f>
        <v>13.88526740930045</v>
      </c>
      <c r="E87" s="64">
        <f t="shared" ref="E87:F87" si="2">E69+E75+E81</f>
        <v>21694973421.438</v>
      </c>
      <c r="F87" s="64">
        <f t="shared" si="2"/>
        <v>19378823757.766998</v>
      </c>
      <c r="G87" s="98">
        <f>IFERROR(((E87/F87)-1)*100,IF(E87+F87&lt;&gt;0,100,0))</f>
        <v>11.951962062417198</v>
      </c>
    </row>
    <row r="88" spans="1:7" s="62" customFormat="1" ht="12" x14ac:dyDescent="0.2">
      <c r="A88" s="79" t="s">
        <v>55</v>
      </c>
      <c r="B88" s="64">
        <f t="shared" ref="B88:C88" si="3">B70+B76+B82</f>
        <v>682404201.77006006</v>
      </c>
      <c r="C88" s="64">
        <f t="shared" si="3"/>
        <v>639253386.30941939</v>
      </c>
      <c r="D88" s="98">
        <f>IFERROR(((B88/C88)-1)*100,IF(B88+C88&lt;&gt;0,100,0))</f>
        <v>6.7501895781517662</v>
      </c>
      <c r="E88" s="64">
        <f t="shared" ref="E88:F88" si="4">E70+E76+E82</f>
        <v>20194420460.780304</v>
      </c>
      <c r="F88" s="64">
        <f t="shared" si="4"/>
        <v>18553281089.233315</v>
      </c>
      <c r="G88" s="98">
        <f>IFERROR(((E88/F88)-1)*100,IF(E88+F88&lt;&gt;0,100,0))</f>
        <v>8.8455479311384977</v>
      </c>
    </row>
    <row r="89" spans="1:7" s="63" customFormat="1" x14ac:dyDescent="0.2">
      <c r="A89" s="79" t="s">
        <v>95</v>
      </c>
      <c r="B89" s="98">
        <f>IFERROR((B75/B87)*100,IF(B75+B87&lt;&gt;0,100,0))</f>
        <v>69.720231616953882</v>
      </c>
      <c r="C89" s="98">
        <f>IFERROR((C75/C87)*100,IF(C75+C87&lt;&gt;0,100,0))</f>
        <v>69.893364040106889</v>
      </c>
      <c r="D89" s="98">
        <f>IFERROR(((B89/C89)-1)*100,IF(B89+C89&lt;&gt;0,100,0))</f>
        <v>-0.24770938633552619</v>
      </c>
      <c r="E89" s="98">
        <f>IFERROR((E75/E87)*100,IF(E75+E87&lt;&gt;0,100,0))</f>
        <v>70.383827065407303</v>
      </c>
      <c r="F89" s="98">
        <f>IFERROR((F75/F87)*100,IF(F75+F87&lt;&gt;0,100,0))</f>
        <v>66.863067320150165</v>
      </c>
      <c r="G89" s="98">
        <f>IFERROR(((E89/F89)-1)*100,IF(E89+F89&lt;&gt;0,100,0))</f>
        <v>5.2656270290431406</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71373186.983999997</v>
      </c>
      <c r="C97" s="135">
        <v>60689980.553999998</v>
      </c>
      <c r="D97" s="65">
        <f>B97-C97</f>
        <v>10683206.43</v>
      </c>
      <c r="E97" s="135">
        <v>1909020072.178</v>
      </c>
      <c r="F97" s="135">
        <v>1857829122.283</v>
      </c>
      <c r="G97" s="80">
        <f>E97-F97</f>
        <v>51190949.894999981</v>
      </c>
    </row>
    <row r="98" spans="1:7" s="62" customFormat="1" ht="13.5" x14ac:dyDescent="0.2">
      <c r="A98" s="114" t="s">
        <v>88</v>
      </c>
      <c r="B98" s="66">
        <v>82658704.483999997</v>
      </c>
      <c r="C98" s="135">
        <v>56586072.691</v>
      </c>
      <c r="D98" s="65">
        <f>B98-C98</f>
        <v>26072631.792999998</v>
      </c>
      <c r="E98" s="135">
        <v>1893644337.7809999</v>
      </c>
      <c r="F98" s="135">
        <v>1821008114.9979999</v>
      </c>
      <c r="G98" s="80">
        <f>E98-F98</f>
        <v>72636222.782999992</v>
      </c>
    </row>
    <row r="99" spans="1:7" s="62" customFormat="1" ht="12" x14ac:dyDescent="0.2">
      <c r="A99" s="115" t="s">
        <v>16</v>
      </c>
      <c r="B99" s="65">
        <f>B97-B98</f>
        <v>-11285517.5</v>
      </c>
      <c r="C99" s="65">
        <f>C97-C98</f>
        <v>4103907.862999998</v>
      </c>
      <c r="D99" s="82"/>
      <c r="E99" s="65">
        <f>E97-E98</f>
        <v>15375734.397000074</v>
      </c>
      <c r="F99" s="82">
        <f>F97-F98</f>
        <v>36821007.285000086</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22954540.327</v>
      </c>
      <c r="C102" s="135">
        <v>22110048</v>
      </c>
      <c r="D102" s="65">
        <f>B102-C102</f>
        <v>844492.32699999958</v>
      </c>
      <c r="E102" s="135">
        <v>669431645.76800001</v>
      </c>
      <c r="F102" s="135">
        <v>696283254.829</v>
      </c>
      <c r="G102" s="80">
        <f>E102-F102</f>
        <v>-26851609.06099999</v>
      </c>
    </row>
    <row r="103" spans="1:7" s="16" customFormat="1" ht="13.5" x14ac:dyDescent="0.2">
      <c r="A103" s="79" t="s">
        <v>88</v>
      </c>
      <c r="B103" s="66">
        <v>24141746.736000001</v>
      </c>
      <c r="C103" s="135">
        <v>26896591.495999999</v>
      </c>
      <c r="D103" s="65">
        <f>B103-C103</f>
        <v>-2754844.7599999979</v>
      </c>
      <c r="E103" s="135">
        <v>774955708.13199997</v>
      </c>
      <c r="F103" s="135">
        <v>744847063.597</v>
      </c>
      <c r="G103" s="80">
        <f>E103-F103</f>
        <v>30108644.534999967</v>
      </c>
    </row>
    <row r="104" spans="1:7" s="28" customFormat="1" ht="12" x14ac:dyDescent="0.2">
      <c r="A104" s="81" t="s">
        <v>16</v>
      </c>
      <c r="B104" s="65">
        <f>B102-B103</f>
        <v>-1187206.4090000018</v>
      </c>
      <c r="C104" s="65">
        <f>C102-C103</f>
        <v>-4786543.4959999993</v>
      </c>
      <c r="D104" s="82"/>
      <c r="E104" s="65">
        <f>E102-E103</f>
        <v>-105524062.36399996</v>
      </c>
      <c r="F104" s="82">
        <f>F102-F103</f>
        <v>-48563808.768000007</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815.07864302517896</v>
      </c>
      <c r="C111" s="137">
        <v>791.24708603541603</v>
      </c>
      <c r="D111" s="98">
        <f>IFERROR(((B111/C111)-1)*100,IF(B111+C111&lt;&gt;0,100,0))</f>
        <v>3.0118982313315223</v>
      </c>
      <c r="E111" s="84"/>
      <c r="F111" s="136">
        <v>815.07864302517896</v>
      </c>
      <c r="G111" s="136">
        <v>789.60392488261004</v>
      </c>
    </row>
    <row r="112" spans="1:7" s="16" customFormat="1" ht="12" x14ac:dyDescent="0.2">
      <c r="A112" s="79" t="s">
        <v>50</v>
      </c>
      <c r="B112" s="136">
        <v>803.57490879922602</v>
      </c>
      <c r="C112" s="137">
        <v>781.75293513426402</v>
      </c>
      <c r="D112" s="98">
        <f>IFERROR(((B112/C112)-1)*100,IF(B112+C112&lt;&gt;0,100,0))</f>
        <v>2.7914156358382014</v>
      </c>
      <c r="E112" s="84"/>
      <c r="F112" s="136">
        <v>803.57490879922602</v>
      </c>
      <c r="G112" s="136">
        <v>778.29182388540301</v>
      </c>
    </row>
    <row r="113" spans="1:7" s="16" customFormat="1" ht="12" x14ac:dyDescent="0.2">
      <c r="A113" s="79" t="s">
        <v>51</v>
      </c>
      <c r="B113" s="136">
        <v>872.42864376013904</v>
      </c>
      <c r="C113" s="137">
        <v>830.20789971086595</v>
      </c>
      <c r="D113" s="98">
        <f>IFERROR(((B113/C113)-1)*100,IF(B113+C113&lt;&gt;0,100,0))</f>
        <v>5.0855627926423175</v>
      </c>
      <c r="E113" s="84"/>
      <c r="F113" s="136">
        <v>872.42864376013904</v>
      </c>
      <c r="G113" s="136">
        <v>847.344918752475</v>
      </c>
    </row>
    <row r="114" spans="1:7" s="28" customFormat="1" ht="12" x14ac:dyDescent="0.2">
      <c r="A114" s="81" t="s">
        <v>52</v>
      </c>
      <c r="B114" s="85"/>
      <c r="C114" s="84"/>
      <c r="D114" s="86"/>
      <c r="E114" s="84"/>
      <c r="F114" s="71"/>
      <c r="G114" s="71"/>
    </row>
    <row r="115" spans="1:7" s="16" customFormat="1" ht="12" x14ac:dyDescent="0.2">
      <c r="A115" s="79" t="s">
        <v>56</v>
      </c>
      <c r="B115" s="136">
        <v>622.60923537347696</v>
      </c>
      <c r="C115" s="137">
        <v>601.68990011140204</v>
      </c>
      <c r="D115" s="98">
        <f>IFERROR(((B115/C115)-1)*100,IF(B115+C115&lt;&gt;0,100,0))</f>
        <v>3.476763571767072</v>
      </c>
      <c r="E115" s="84"/>
      <c r="F115" s="136">
        <v>623.33903054790403</v>
      </c>
      <c r="G115" s="136">
        <v>622.60923537347696</v>
      </c>
    </row>
    <row r="116" spans="1:7" s="16" customFormat="1" ht="12" x14ac:dyDescent="0.2">
      <c r="A116" s="79" t="s">
        <v>57</v>
      </c>
      <c r="B116" s="136">
        <v>806.01049273399599</v>
      </c>
      <c r="C116" s="137">
        <v>796.42102626598296</v>
      </c>
      <c r="D116" s="98">
        <f>IFERROR(((B116/C116)-1)*100,IF(B116+C116&lt;&gt;0,100,0))</f>
        <v>1.2040699770287544</v>
      </c>
      <c r="E116" s="84"/>
      <c r="F116" s="136">
        <v>806.01049273399599</v>
      </c>
      <c r="G116" s="136">
        <v>795.56803970685701</v>
      </c>
    </row>
    <row r="117" spans="1:7" s="16" customFormat="1" ht="12" x14ac:dyDescent="0.2">
      <c r="A117" s="79" t="s">
        <v>59</v>
      </c>
      <c r="B117" s="136">
        <v>912.67571398756297</v>
      </c>
      <c r="C117" s="137">
        <v>904.86575963494499</v>
      </c>
      <c r="D117" s="98">
        <f>IFERROR(((B117/C117)-1)*100,IF(B117+C117&lt;&gt;0,100,0))</f>
        <v>0.86310640771387614</v>
      </c>
      <c r="E117" s="84"/>
      <c r="F117" s="136">
        <v>912.67571398756297</v>
      </c>
      <c r="G117" s="136">
        <v>885.25777865396196</v>
      </c>
    </row>
    <row r="118" spans="1:7" s="16" customFormat="1" ht="12" x14ac:dyDescent="0.2">
      <c r="A118" s="79" t="s">
        <v>58</v>
      </c>
      <c r="B118" s="136">
        <v>878.70184960936899</v>
      </c>
      <c r="C118" s="137">
        <v>834.34272556876101</v>
      </c>
      <c r="D118" s="98">
        <f>IFERROR(((B118/C118)-1)*100,IF(B118+C118&lt;&gt;0,100,0))</f>
        <v>5.3166549765707893</v>
      </c>
      <c r="E118" s="84"/>
      <c r="F118" s="136">
        <v>878.70184960936899</v>
      </c>
      <c r="G118" s="136">
        <v>843.81894772522503</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7</v>
      </c>
      <c r="F126" s="66">
        <v>11</v>
      </c>
      <c r="G126" s="98">
        <f>IFERROR(((E126/F126)-1)*100,IF(E126+F126&lt;&gt;0,100,0))</f>
        <v>-36.363636363636367</v>
      </c>
    </row>
    <row r="127" spans="1:7" s="16" customFormat="1" ht="12" x14ac:dyDescent="0.2">
      <c r="A127" s="79" t="s">
        <v>72</v>
      </c>
      <c r="B127" s="67">
        <v>550</v>
      </c>
      <c r="C127" s="66">
        <v>785</v>
      </c>
      <c r="D127" s="98">
        <f>IFERROR(((B127/C127)-1)*100,IF(B127+C127&lt;&gt;0,100,0))</f>
        <v>-29.93630573248408</v>
      </c>
      <c r="E127" s="66">
        <v>8212</v>
      </c>
      <c r="F127" s="66">
        <v>6873</v>
      </c>
      <c r="G127" s="98">
        <f>IFERROR(((E127/F127)-1)*100,IF(E127+F127&lt;&gt;0,100,0))</f>
        <v>19.48203113633058</v>
      </c>
    </row>
    <row r="128" spans="1:7" s="16" customFormat="1" ht="12" x14ac:dyDescent="0.2">
      <c r="A128" s="79" t="s">
        <v>74</v>
      </c>
      <c r="B128" s="67">
        <v>29</v>
      </c>
      <c r="C128" s="66">
        <v>22</v>
      </c>
      <c r="D128" s="98">
        <f>IFERROR(((B128/C128)-1)*100,IF(B128+C128&lt;&gt;0,100,0))</f>
        <v>31.818181818181813</v>
      </c>
      <c r="E128" s="66">
        <v>222</v>
      </c>
      <c r="F128" s="66">
        <v>262</v>
      </c>
      <c r="G128" s="98">
        <f>IFERROR(((E128/F128)-1)*100,IF(E128+F128&lt;&gt;0,100,0))</f>
        <v>-15.267175572519086</v>
      </c>
    </row>
    <row r="129" spans="1:7" s="28" customFormat="1" ht="12" x14ac:dyDescent="0.2">
      <c r="A129" s="81" t="s">
        <v>34</v>
      </c>
      <c r="B129" s="82">
        <f>SUM(B126:B128)</f>
        <v>579</v>
      </c>
      <c r="C129" s="82">
        <f>SUM(C126:C128)</f>
        <v>807</v>
      </c>
      <c r="D129" s="98">
        <f>IFERROR(((B129/C129)-1)*100,IF(B129+C129&lt;&gt;0,100,0))</f>
        <v>-28.25278810408922</v>
      </c>
      <c r="E129" s="82">
        <f>SUM(E126:E128)</f>
        <v>8441</v>
      </c>
      <c r="F129" s="82">
        <f>SUM(F126:F128)</f>
        <v>7146</v>
      </c>
      <c r="G129" s="98">
        <f>IFERROR(((E129/F129)-1)*100,IF(E129+F129&lt;&gt;0,100,0))</f>
        <v>18.122026308424299</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36</v>
      </c>
      <c r="C132" s="66">
        <v>0</v>
      </c>
      <c r="D132" s="98">
        <f>IFERROR(((B132/C132)-1)*100,IF(B132+C132&lt;&gt;0,100,0))</f>
        <v>100</v>
      </c>
      <c r="E132" s="66">
        <v>632</v>
      </c>
      <c r="F132" s="66">
        <v>661</v>
      </c>
      <c r="G132" s="98">
        <f>IFERROR(((E132/F132)-1)*100,IF(E132+F132&lt;&gt;0,100,0))</f>
        <v>-4.3872919818456868</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36</v>
      </c>
      <c r="C134" s="82">
        <f>SUM(C132:C133)</f>
        <v>0</v>
      </c>
      <c r="D134" s="98">
        <f>IFERROR(((B134/C134)-1)*100,IF(B134+C134&lt;&gt;0,100,0))</f>
        <v>100</v>
      </c>
      <c r="E134" s="82">
        <f>SUM(E132:E133)</f>
        <v>632</v>
      </c>
      <c r="F134" s="82">
        <f>SUM(F132:F133)</f>
        <v>661</v>
      </c>
      <c r="G134" s="98">
        <f>IFERROR(((E134/F134)-1)*100,IF(E134+F134&lt;&gt;0,100,0))</f>
        <v>-4.3872919818456868</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322</v>
      </c>
      <c r="F137" s="66">
        <v>80871</v>
      </c>
      <c r="G137" s="98">
        <f>IFERROR(((E137/F137)-1)*100,IF(E137+F137&lt;&gt;0,100,0))</f>
        <v>-99.601835021206611</v>
      </c>
    </row>
    <row r="138" spans="1:7" s="16" customFormat="1" ht="12" x14ac:dyDescent="0.2">
      <c r="A138" s="79" t="s">
        <v>72</v>
      </c>
      <c r="B138" s="67">
        <v>1063119</v>
      </c>
      <c r="C138" s="66">
        <v>1112062</v>
      </c>
      <c r="D138" s="98">
        <f>IFERROR(((B138/C138)-1)*100,IF(B138+C138&lt;&gt;0,100,0))</f>
        <v>-4.4011035355942418</v>
      </c>
      <c r="E138" s="66">
        <v>8242185</v>
      </c>
      <c r="F138" s="66">
        <v>7666754</v>
      </c>
      <c r="G138" s="98">
        <f>IFERROR(((E138/F138)-1)*100,IF(E138+F138&lt;&gt;0,100,0))</f>
        <v>7.5055362412828064</v>
      </c>
    </row>
    <row r="139" spans="1:7" s="16" customFormat="1" ht="12" x14ac:dyDescent="0.2">
      <c r="A139" s="79" t="s">
        <v>74</v>
      </c>
      <c r="B139" s="67">
        <v>3179</v>
      </c>
      <c r="C139" s="66">
        <v>1779</v>
      </c>
      <c r="D139" s="98">
        <f>IFERROR(((B139/C139)-1)*100,IF(B139+C139&lt;&gt;0,100,0))</f>
        <v>78.695896571107355</v>
      </c>
      <c r="E139" s="66">
        <v>11073</v>
      </c>
      <c r="F139" s="66">
        <v>11896</v>
      </c>
      <c r="G139" s="98">
        <f>IFERROR(((E139/F139)-1)*100,IF(E139+F139&lt;&gt;0,100,0))</f>
        <v>-6.9182918628110324</v>
      </c>
    </row>
    <row r="140" spans="1:7" s="16" customFormat="1" ht="12" x14ac:dyDescent="0.2">
      <c r="A140" s="81" t="s">
        <v>34</v>
      </c>
      <c r="B140" s="82">
        <f>SUM(B137:B139)</f>
        <v>1066298</v>
      </c>
      <c r="C140" s="82">
        <f>SUM(C137:C139)</f>
        <v>1113841</v>
      </c>
      <c r="D140" s="98">
        <f>IFERROR(((B140/C140)-1)*100,IF(B140+C140&lt;&gt;0,100,0))</f>
        <v>-4.2683830097832605</v>
      </c>
      <c r="E140" s="82">
        <f>SUM(E137:E139)</f>
        <v>8253580</v>
      </c>
      <c r="F140" s="82">
        <f>SUM(F137:F139)</f>
        <v>7759521</v>
      </c>
      <c r="G140" s="98">
        <f>IFERROR(((E140/F140)-1)*100,IF(E140+F140&lt;&gt;0,100,0))</f>
        <v>6.3671327134754874</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10200</v>
      </c>
      <c r="C143" s="66">
        <v>0</v>
      </c>
      <c r="D143" s="98">
        <f>IFERROR(((B143/C143)-1)*100,)</f>
        <v>0</v>
      </c>
      <c r="E143" s="66">
        <v>323287</v>
      </c>
      <c r="F143" s="66">
        <v>323229</v>
      </c>
      <c r="G143" s="98">
        <f>IFERROR(((E143/F143)-1)*100,)</f>
        <v>1.7943934486086555E-2</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10200</v>
      </c>
      <c r="C145" s="82">
        <f>SUM(C143:C144)</f>
        <v>0</v>
      </c>
      <c r="D145" s="98">
        <f>IFERROR(((B145/C145)-1)*100,)</f>
        <v>0</v>
      </c>
      <c r="E145" s="82">
        <f>SUM(E143:E144)</f>
        <v>323287</v>
      </c>
      <c r="F145" s="82">
        <f>SUM(F143:F144)</f>
        <v>323229</v>
      </c>
      <c r="G145" s="98">
        <f>IFERROR(((E145/F145)-1)*100,)</f>
        <v>1.7943934486086555E-2</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7543.4970000000003</v>
      </c>
      <c r="F148" s="66">
        <v>1932016.6625000001</v>
      </c>
      <c r="G148" s="98">
        <f>IFERROR(((E148/F148)-1)*100,IF(E148+F148&lt;&gt;0,100,0))</f>
        <v>-99.609553212121952</v>
      </c>
    </row>
    <row r="149" spans="1:7" s="32" customFormat="1" x14ac:dyDescent="0.2">
      <c r="A149" s="79" t="s">
        <v>72</v>
      </c>
      <c r="B149" s="67">
        <v>84348960.534470007</v>
      </c>
      <c r="C149" s="66">
        <v>103886264.10132</v>
      </c>
      <c r="D149" s="98">
        <f>IFERROR(((B149/C149)-1)*100,IF(B149+C149&lt;&gt;0,100,0))</f>
        <v>-18.806435803481502</v>
      </c>
      <c r="E149" s="66">
        <v>734240462.28296995</v>
      </c>
      <c r="F149" s="66">
        <v>720551085.92815006</v>
      </c>
      <c r="G149" s="98">
        <f>IFERROR(((E149/F149)-1)*100,IF(E149+F149&lt;&gt;0,100,0))</f>
        <v>1.8998481332085593</v>
      </c>
    </row>
    <row r="150" spans="1:7" s="32" customFormat="1" x14ac:dyDescent="0.2">
      <c r="A150" s="79" t="s">
        <v>74</v>
      </c>
      <c r="B150" s="67">
        <v>18996258.329999998</v>
      </c>
      <c r="C150" s="66">
        <v>10270064.76</v>
      </c>
      <c r="D150" s="98">
        <f>IFERROR(((B150/C150)-1)*100,IF(B150+C150&lt;&gt;0,100,0))</f>
        <v>84.967269183996848</v>
      </c>
      <c r="E150" s="66">
        <v>72386559.810000002</v>
      </c>
      <c r="F150" s="66">
        <v>65194834.020000003</v>
      </c>
      <c r="G150" s="98">
        <f>IFERROR(((E150/F150)-1)*100,IF(E150+F150&lt;&gt;0,100,0))</f>
        <v>11.031128306567627</v>
      </c>
    </row>
    <row r="151" spans="1:7" s="16" customFormat="1" ht="12" x14ac:dyDescent="0.2">
      <c r="A151" s="81" t="s">
        <v>34</v>
      </c>
      <c r="B151" s="82">
        <f>SUM(B148:B150)</f>
        <v>103345218.86447001</v>
      </c>
      <c r="C151" s="82">
        <f>SUM(C148:C150)</f>
        <v>114156328.86132</v>
      </c>
      <c r="D151" s="98">
        <f>IFERROR(((B151/C151)-1)*100,IF(B151+C151&lt;&gt;0,100,0))</f>
        <v>-9.4704429484445019</v>
      </c>
      <c r="E151" s="82">
        <f>SUM(E148:E150)</f>
        <v>806634565.58996987</v>
      </c>
      <c r="F151" s="82">
        <f>SUM(F148:F150)</f>
        <v>787677936.61065006</v>
      </c>
      <c r="G151" s="98">
        <f>IFERROR(((E151/F151)-1)*100,IF(E151+F151&lt;&gt;0,100,0))</f>
        <v>2.4066471965546565</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13265.5</v>
      </c>
      <c r="C154" s="66">
        <v>0</v>
      </c>
      <c r="D154" s="98">
        <f>IFERROR(((B154/C154)-1)*100,IF(B154+C154&lt;&gt;0,100,0))</f>
        <v>100</v>
      </c>
      <c r="E154" s="66">
        <v>551385.47600999998</v>
      </c>
      <c r="F154" s="66">
        <v>620441.93732999999</v>
      </c>
      <c r="G154" s="98">
        <f>IFERROR(((E154/F154)-1)*100,IF(E154+F154&lt;&gt;0,100,0))</f>
        <v>-11.130205288375006</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13265.5</v>
      </c>
      <c r="C156" s="82">
        <f>SUM(C154:C155)</f>
        <v>0</v>
      </c>
      <c r="D156" s="98">
        <f>IFERROR(((B156/C156)-1)*100,IF(B156+C156&lt;&gt;0,100,0))</f>
        <v>100</v>
      </c>
      <c r="E156" s="82">
        <f>SUM(E154:E155)</f>
        <v>551385.47600999998</v>
      </c>
      <c r="F156" s="82">
        <f>SUM(F154:F155)</f>
        <v>620441.93732999999</v>
      </c>
      <c r="G156" s="98">
        <f>IFERROR(((E156/F156)-1)*100,IF(E156+F156&lt;&gt;0,100,0))</f>
        <v>-11.130205288375006</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315</v>
      </c>
      <c r="C159" s="66">
        <v>30471</v>
      </c>
      <c r="D159" s="98">
        <f>IFERROR(((B159/C159)-1)*100,IF(B159+C159&lt;&gt;0,100,0))</f>
        <v>-98.966230186078562</v>
      </c>
      <c r="E159" s="78"/>
      <c r="F159" s="78"/>
      <c r="G159" s="65"/>
    </row>
    <row r="160" spans="1:7" s="16" customFormat="1" ht="12" x14ac:dyDescent="0.2">
      <c r="A160" s="79" t="s">
        <v>72</v>
      </c>
      <c r="B160" s="67">
        <v>1753419</v>
      </c>
      <c r="C160" s="66">
        <v>1300182</v>
      </c>
      <c r="D160" s="98">
        <f>IFERROR(((B160/C160)-1)*100,IF(B160+C160&lt;&gt;0,100,0))</f>
        <v>34.859504284784748</v>
      </c>
      <c r="E160" s="78"/>
      <c r="F160" s="78"/>
      <c r="G160" s="65"/>
    </row>
    <row r="161" spans="1:7" s="16" customFormat="1" ht="12" x14ac:dyDescent="0.2">
      <c r="A161" s="79" t="s">
        <v>74</v>
      </c>
      <c r="B161" s="67">
        <v>1779</v>
      </c>
      <c r="C161" s="66">
        <v>1676</v>
      </c>
      <c r="D161" s="98">
        <f>IFERROR(((B161/C161)-1)*100,IF(B161+C161&lt;&gt;0,100,0))</f>
        <v>6.14558472553699</v>
      </c>
      <c r="E161" s="78"/>
      <c r="F161" s="78"/>
      <c r="G161" s="65"/>
    </row>
    <row r="162" spans="1:7" s="28" customFormat="1" ht="12" x14ac:dyDescent="0.2">
      <c r="A162" s="81" t="s">
        <v>34</v>
      </c>
      <c r="B162" s="82">
        <f>SUM(B159:B161)</f>
        <v>1755513</v>
      </c>
      <c r="C162" s="82">
        <f>SUM(C159:C161)</f>
        <v>1332329</v>
      </c>
      <c r="D162" s="98">
        <f>IFERROR(((B162/C162)-1)*100,IF(B162+C162&lt;&gt;0,100,0))</f>
        <v>31.762725272811743</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159193</v>
      </c>
      <c r="C165" s="66">
        <v>120456</v>
      </c>
      <c r="D165" s="98">
        <f>IFERROR(((B165/C165)-1)*100,IF(B165+C165&lt;&gt;0,100,0))</f>
        <v>32.158630537291621</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159193</v>
      </c>
      <c r="C167" s="82">
        <f>SUM(C165:C166)</f>
        <v>120456</v>
      </c>
      <c r="D167" s="98">
        <f>IFERROR(((B167/C167)-1)*100,IF(B167+C167&lt;&gt;0,100,0))</f>
        <v>32.158630537291621</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9733</v>
      </c>
      <c r="C175" s="113">
        <v>10020</v>
      </c>
      <c r="D175" s="111">
        <f>IFERROR(((B175/C175)-1)*100,IF(B175+C175&lt;&gt;0,100,0))</f>
        <v>-2.8642714570858319</v>
      </c>
      <c r="E175" s="113">
        <v>287754</v>
      </c>
      <c r="F175" s="113">
        <v>260706</v>
      </c>
      <c r="G175" s="111">
        <f>IFERROR(((E175/F175)-1)*100,IF(E175+F175&lt;&gt;0,100,0))</f>
        <v>10.374905065476048</v>
      </c>
    </row>
    <row r="176" spans="1:7" x14ac:dyDescent="0.2">
      <c r="A176" s="101" t="s">
        <v>32</v>
      </c>
      <c r="B176" s="112">
        <v>67595</v>
      </c>
      <c r="C176" s="113">
        <v>67717</v>
      </c>
      <c r="D176" s="111">
        <f t="shared" ref="D176:D178" si="5">IFERROR(((B176/C176)-1)*100,IF(B176+C176&lt;&gt;0,100,0))</f>
        <v>-0.18016155470561568</v>
      </c>
      <c r="E176" s="113">
        <v>1891184</v>
      </c>
      <c r="F176" s="113">
        <v>1890499</v>
      </c>
      <c r="G176" s="111">
        <f>IFERROR(((E176/F176)-1)*100,IF(E176+F176&lt;&gt;0,100,0))</f>
        <v>3.6233819748110463E-2</v>
      </c>
    </row>
    <row r="177" spans="1:7" x14ac:dyDescent="0.2">
      <c r="A177" s="101" t="s">
        <v>92</v>
      </c>
      <c r="B177" s="112">
        <v>28301617</v>
      </c>
      <c r="C177" s="113">
        <v>22551657</v>
      </c>
      <c r="D177" s="111">
        <f t="shared" si="5"/>
        <v>25.496840431725264</v>
      </c>
      <c r="E177" s="113">
        <v>785161156</v>
      </c>
      <c r="F177" s="113">
        <v>620914389</v>
      </c>
      <c r="G177" s="111">
        <f>IFERROR(((E177/F177)-1)*100,IF(E177+F177&lt;&gt;0,100,0))</f>
        <v>26.452401475914257</v>
      </c>
    </row>
    <row r="178" spans="1:7" x14ac:dyDescent="0.2">
      <c r="A178" s="101" t="s">
        <v>93</v>
      </c>
      <c r="B178" s="112">
        <v>109778</v>
      </c>
      <c r="C178" s="113">
        <v>138333</v>
      </c>
      <c r="D178" s="111">
        <f t="shared" si="5"/>
        <v>-20.642218414984136</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262</v>
      </c>
      <c r="C181" s="113">
        <v>470</v>
      </c>
      <c r="D181" s="111">
        <f t="shared" ref="D181:D184" si="6">IFERROR(((B181/C181)-1)*100,IF(B181+C181&lt;&gt;0,100,0))</f>
        <v>-44.255319148936167</v>
      </c>
      <c r="E181" s="113">
        <v>11505</v>
      </c>
      <c r="F181" s="113">
        <v>12552</v>
      </c>
      <c r="G181" s="111">
        <f t="shared" ref="G181" si="7">IFERROR(((E181/F181)-1)*100,IF(E181+F181&lt;&gt;0,100,0))</f>
        <v>-8.3413001912045921</v>
      </c>
    </row>
    <row r="182" spans="1:7" x14ac:dyDescent="0.2">
      <c r="A182" s="101" t="s">
        <v>32</v>
      </c>
      <c r="B182" s="112">
        <v>5891</v>
      </c>
      <c r="C182" s="113">
        <v>5607</v>
      </c>
      <c r="D182" s="111">
        <f t="shared" si="6"/>
        <v>5.0650971999286698</v>
      </c>
      <c r="E182" s="113">
        <v>160082</v>
      </c>
      <c r="F182" s="113">
        <v>163542</v>
      </c>
      <c r="G182" s="111">
        <f t="shared" ref="G182" si="8">IFERROR(((E182/F182)-1)*100,IF(E182+F182&lt;&gt;0,100,0))</f>
        <v>-2.1156644776265443</v>
      </c>
    </row>
    <row r="183" spans="1:7" x14ac:dyDescent="0.2">
      <c r="A183" s="101" t="s">
        <v>92</v>
      </c>
      <c r="B183" s="112">
        <v>77860</v>
      </c>
      <c r="C183" s="113">
        <v>99115</v>
      </c>
      <c r="D183" s="111">
        <f t="shared" si="6"/>
        <v>-21.444786359279622</v>
      </c>
      <c r="E183" s="113">
        <v>3298993</v>
      </c>
      <c r="F183" s="113">
        <v>3378107</v>
      </c>
      <c r="G183" s="111">
        <f t="shared" ref="G183" si="9">IFERROR(((E183/F183)-1)*100,IF(E183+F183&lt;&gt;0,100,0))</f>
        <v>-2.3419625251657195</v>
      </c>
    </row>
    <row r="184" spans="1:7" x14ac:dyDescent="0.2">
      <c r="A184" s="101" t="s">
        <v>93</v>
      </c>
      <c r="B184" s="112">
        <v>36876</v>
      </c>
      <c r="C184" s="113">
        <v>40052</v>
      </c>
      <c r="D184" s="111">
        <f t="shared" si="6"/>
        <v>-7.9296914011784629</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2022-07-25T06:36:50Z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