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6C0F7C0-450D-4CB6-9619-2303F07CE9E9}" xr6:coauthVersionLast="47" xr6:coauthVersionMax="47" xr10:uidLastSave="{00000000-0000-0000-0000-000000000000}"/>
  <bookViews>
    <workbookView xWindow="3285" yWindow="94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<sst xmlns="http://schemas.openxmlformats.org/spreadsheetml/2006/main" count="265" uniqueCount="100">
  <si>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</si>
  <si>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</si>
  <si>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</si>
  <si>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</si>
  <si>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</si>
  <si>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</si>
  <si>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</si>
  <si>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</si>
  <si>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</si>
  <si>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</si>
  <si>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</si>
  <si>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</si>
  <si>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</si>
  <si>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</si>
  <si>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</si>
  <si>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</si>
  <si>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</si>
  <si>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</si>
  <si>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</si>
  <si>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</si>
  <si>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</si>
  <si>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</si>
  <si>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</si>
  <si>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</si>
  <si>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</si>
  <si>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</si>
  <si>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</si>
  <si>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</si>
  <si>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</si>
  <si>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</si>
  <si>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</si>
  <si>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</si>
  <si>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</si>
  <si>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</si>
  <si>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</si>
  <si>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</si>
  <si>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</si>
  <si>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</si>
  <si>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</si>
  <si>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</si>
  <si>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</si>
  <si>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</si>
  <si>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</si>
  <si>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</si>
  <si>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</si>
  <si>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</si>
  <si>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</si>
  <si>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</si>
  <si>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</si>
  <si>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</si>
  <si>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</si>
  <si>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</si>
  <si>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</si>
  <si>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</si>
  <si>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</si>
  <si>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</si>
  <si>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</si>
  <si>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</si>
  <si>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</si>
  <si>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</si>
  <si>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</si>
  <si>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</si>
  <si>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</si>
  <si>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</si>
  <si>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</si>
  <si>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</si>
  <si>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</si>
  <si>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</si>
  <si>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</si>
  <si>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</si>
  <si>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</si>
  <si>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</si>
  <si>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</si>
  <si>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</si>
  <si>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</si>
  <si>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</si>
  <si>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</si>
  <si>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</si>
  <si>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</si>
  <si>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</si>
  <si>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</si>
  <si>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</si>
  <si>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</si>
  <si>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</si>
  <si>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</si>
  <si>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</si>
  <si>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</si>
  <si>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</si>
  <si>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</si>
  <si>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</si>
  <si>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</si>
  <si>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</si>
  <si>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</si>
  <si>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</si>
  <si>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</si>
  <si>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</si>
  <si>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</si>
  <si>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23 August 2024</t>
  </si>
  <si>
    <t>23.08.2024</t>
  </si>
  <si>
    <t>25.08.2023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</si>
</sst>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1951825</v>
      </c>
      <c r="C11" s="54">
        <v>1566277</v>
      </c>
      <c r="D11" s="73">
        <f>IFERROR(((B11/C11)-1)*100,IF(B11+C11&lt;&gt;0,100,0))</f>
        <v>24.615569276698814</v>
      </c>
      <c r="E11" s="54">
        <v>58733890</v>
      </c>
      <c r="F11" s="54">
        <v>51622723</v>
      </c>
      <c r="G11" s="73">
        <f>IFERROR(((E11/F11)-1)*100,IF(E11+F11&lt;&gt;0,100,0))</f>
        <v>13.775265206370468</v>
      </c>
    </row>
    <row r="12" spans="1:7" s="15" customFormat="1" ht="12" x14ac:dyDescent="0.2">
      <c r="A12" s="51" t="s">
        <v>9</v>
      </c>
      <c r="B12" s="54">
        <v>1322721.4669999999</v>
      </c>
      <c r="C12" s="54">
        <v>1234066.6100000001</v>
      </c>
      <c r="D12" s="73">
        <f>IFERROR(((B12/C12)-1)*100,IF(B12+C12&lt;&gt;0,100,0))</f>
        <v>7.1839604346802588</v>
      </c>
      <c r="E12" s="54">
        <v>48581970.888999999</v>
      </c>
      <c r="F12" s="54">
        <v>49962247.331</v>
      </c>
      <c r="G12" s="73">
        <f>IFERROR(((E12/F12)-1)*100,IF(E12+F12&lt;&gt;0,100,0))</f>
        <v>-2.7626388237816157</v>
      </c>
    </row>
    <row r="13" spans="1:7" s="15" customFormat="1" ht="12" x14ac:dyDescent="0.2">
      <c r="A13" s="51" t="s">
        <v>10</v>
      </c>
      <c r="B13" s="54">
        <v>93526115.600254297</v>
      </c>
      <c r="C13" s="54">
        <v>89738936.681437507</v>
      </c>
      <c r="D13" s="73">
        <f>IFERROR(((B13/C13)-1)*100,IF(B13+C13&lt;&gt;0,100,0))</f>
        <v>4.2202181782706294</v>
      </c>
      <c r="E13" s="54">
        <v>3359720477.4318399</v>
      </c>
      <c r="F13" s="54">
        <v>3648357851.8508902</v>
      </c>
      <c r="G13" s="73">
        <f>IFERROR(((E13/F13)-1)*100,IF(E13+F13&lt;&gt;0,100,0))</f>
        <v>-7.9114326538066493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399</v>
      </c>
      <c r="C16" s="54">
        <v>320</v>
      </c>
      <c r="D16" s="73">
        <f>IFERROR(((B16/C16)-1)*100,IF(B16+C16&lt;&gt;0,100,0))</f>
        <v>24.687499999999996</v>
      </c>
      <c r="E16" s="54">
        <v>14655</v>
      </c>
      <c r="F16" s="54">
        <v>12566</v>
      </c>
      <c r="G16" s="73">
        <f>IFERROR(((E16/F16)-1)*100,IF(E16+F16&lt;&gt;0,100,0))</f>
        <v>16.624224096769069</v>
      </c>
    </row>
    <row r="17" spans="1:7" s="15" customFormat="1" ht="12" x14ac:dyDescent="0.2">
      <c r="A17" s="51" t="s">
        <v>9</v>
      </c>
      <c r="B17" s="54">
        <v>174022.88399999999</v>
      </c>
      <c r="C17" s="54">
        <v>143399.13699999999</v>
      </c>
      <c r="D17" s="73">
        <f>IFERROR(((B17/C17)-1)*100,IF(B17+C17&lt;&gt;0,100,0))</f>
        <v>21.355600626801554</v>
      </c>
      <c r="E17" s="54">
        <v>7666870.5329999998</v>
      </c>
      <c r="F17" s="54">
        <v>5628815.9249999998</v>
      </c>
      <c r="G17" s="73">
        <f>IFERROR(((E17/F17)-1)*100,IF(E17+F17&lt;&gt;0,100,0))</f>
        <v>36.207519221726912</v>
      </c>
    </row>
    <row r="18" spans="1:7" s="15" customFormat="1" ht="12" x14ac:dyDescent="0.2">
      <c r="A18" s="51" t="s">
        <v>10</v>
      </c>
      <c r="B18" s="54">
        <v>9873538.9517543893</v>
      </c>
      <c r="C18" s="54">
        <v>9687731.7168125696</v>
      </c>
      <c r="D18" s="73">
        <f>IFERROR(((B18/C18)-1)*100,IF(B18+C18&lt;&gt;0,100,0))</f>
        <v>1.9179642910565065</v>
      </c>
      <c r="E18" s="54">
        <v>380713342.601955</v>
      </c>
      <c r="F18" s="54">
        <v>324289042.87522</v>
      </c>
      <c r="G18" s="73">
        <f>IFERROR(((E18/F18)-1)*100,IF(E18+F18&lt;&gt;0,100,0))</f>
        <v>17.399385198606886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12928003.780859999</v>
      </c>
      <c r="C24" s="53">
        <v>10588557.980389999</v>
      </c>
      <c r="D24" s="52">
        <f>B24-C24</f>
        <v>2339445.8004700001</v>
      </c>
      <c r="E24" s="54">
        <v>476300772.78650999</v>
      </c>
      <c r="F24" s="54">
        <v>506055384.83740002</v>
      </c>
      <c r="G24" s="52">
        <f>E24-F24</f>
        <v>-29754612.050890028</v>
      </c>
    </row>
    <row r="25" spans="1:7" s="15" customFormat="1" ht="12" x14ac:dyDescent="0.2">
      <c r="A25" s="55" t="s">
        <v>15</v>
      </c>
      <c r="B25" s="53">
        <v>13931723.28743</v>
      </c>
      <c r="C25" s="53">
        <v>13346989.45844</v>
      </c>
      <c r="D25" s="52">
        <f>B25-C25</f>
        <v>584733.82898999937</v>
      </c>
      <c r="E25" s="54">
        <v>564896289.53863001</v>
      </c>
      <c r="F25" s="54">
        <v>580744652.01172996</v>
      </c>
      <c r="G25" s="52">
        <f>E25-F25</f>
        <v>-15848362.473099947</v>
      </c>
    </row>
    <row r="26" spans="1:7" s="25" customFormat="1" ht="12" x14ac:dyDescent="0.2">
      <c r="A26" s="56" t="s">
        <v>16</v>
      </c>
      <c r="B26" s="57">
        <f>B24-B25</f>
        <v>-1003719.5065700002</v>
      </c>
      <c r="C26" s="57">
        <f>C24-C25</f>
        <v>-2758431.478050001</v>
      </c>
      <c r="D26" s="57"/>
      <c r="E26" s="57">
        <f>E24-E25</f>
        <v>-88595516.752120018</v>
      </c>
      <c r="F26" s="57">
        <f>F24-F25</f>
        <v>-74689267.174329937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84351.574943850006</v>
      </c>
      <c r="C33" s="104">
        <v>73836.00916519</v>
      </c>
      <c r="D33" s="73">
        <f t="shared" ref="D33:D42" si="0">IFERROR(((B33/C33)-1)*100,IF(B33+C33&lt;&gt;0,100,0))</f>
        <v>14.241785136482665</v>
      </c>
      <c r="E33" s="51"/>
      <c r="F33" s="104">
        <v>84800.5</v>
      </c>
      <c r="G33" s="104">
        <v>82824.44</v>
      </c>
    </row>
    <row r="34" spans="1:7" s="15" customFormat="1" ht="12" x14ac:dyDescent="0.2">
      <c r="A34" s="51" t="s">
        <v>23</v>
      </c>
      <c r="B34" s="104">
        <v>88659.622431890006</v>
      </c>
      <c r="C34" s="104">
        <v>76092.238197240004</v>
      </c>
      <c r="D34" s="73">
        <f t="shared" si="0"/>
        <v>16.515987086716866</v>
      </c>
      <c r="E34" s="51"/>
      <c r="F34" s="104">
        <v>89061.62</v>
      </c>
      <c r="G34" s="104">
        <v>86734.49</v>
      </c>
    </row>
    <row r="35" spans="1:7" s="15" customFormat="1" ht="12" x14ac:dyDescent="0.2">
      <c r="A35" s="51" t="s">
        <v>24</v>
      </c>
      <c r="B35" s="104">
        <v>84641.549682009994</v>
      </c>
      <c r="C35" s="104">
        <v>69652.686339020001</v>
      </c>
      <c r="D35" s="73">
        <f t="shared" si="0"/>
        <v>21.51943324918555</v>
      </c>
      <c r="E35" s="51"/>
      <c r="F35" s="104">
        <v>84743.66</v>
      </c>
      <c r="G35" s="104">
        <v>82019.77</v>
      </c>
    </row>
    <row r="36" spans="1:7" s="15" customFormat="1" ht="12" x14ac:dyDescent="0.2">
      <c r="A36" s="51" t="s">
        <v>25</v>
      </c>
      <c r="B36" s="104">
        <v>76971.359036609996</v>
      </c>
      <c r="C36" s="104">
        <v>68162.288150020002</v>
      </c>
      <c r="D36" s="73">
        <f t="shared" si="0"/>
        <v>12.923672496442462</v>
      </c>
      <c r="E36" s="51"/>
      <c r="F36" s="104">
        <v>77593.89</v>
      </c>
      <c r="G36" s="104">
        <v>75684.33</v>
      </c>
    </row>
    <row r="37" spans="1:7" s="15" customFormat="1" ht="12" x14ac:dyDescent="0.2">
      <c r="A37" s="51" t="s">
        <v>79</v>
      </c>
      <c r="B37" s="104">
        <v>58933.782211350001</v>
      </c>
      <c r="C37" s="104">
        <v>55667.429381009999</v>
      </c>
      <c r="D37" s="73">
        <f t="shared" si="0"/>
        <v>5.8676193002981769</v>
      </c>
      <c r="E37" s="51"/>
      <c r="F37" s="104">
        <v>61712.04</v>
      </c>
      <c r="G37" s="104">
        <v>58183.98</v>
      </c>
    </row>
    <row r="38" spans="1:7" s="15" customFormat="1" ht="12" x14ac:dyDescent="0.2">
      <c r="A38" s="51" t="s">
        <v>26</v>
      </c>
      <c r="B38" s="104">
        <v>114656.20421305</v>
      </c>
      <c r="C38" s="104">
        <v>101676.12304211</v>
      </c>
      <c r="D38" s="73">
        <f t="shared" si="0"/>
        <v>12.766105534496219</v>
      </c>
      <c r="E38" s="51"/>
      <c r="F38" s="104">
        <v>114859.91</v>
      </c>
      <c r="G38" s="104">
        <v>111881.58</v>
      </c>
    </row>
    <row r="39" spans="1:7" s="15" customFormat="1" ht="12" x14ac:dyDescent="0.2">
      <c r="A39" s="51" t="s">
        <v>27</v>
      </c>
      <c r="B39" s="104">
        <v>20633.088974040002</v>
      </c>
      <c r="C39" s="104">
        <v>17052.35048646</v>
      </c>
      <c r="D39" s="73">
        <f t="shared" si="0"/>
        <v>20.998503933068925</v>
      </c>
      <c r="E39" s="51"/>
      <c r="F39" s="104">
        <v>20824.650000000001</v>
      </c>
      <c r="G39" s="104">
        <v>20165.53</v>
      </c>
    </row>
    <row r="40" spans="1:7" s="15" customFormat="1" ht="12" x14ac:dyDescent="0.2">
      <c r="A40" s="51" t="s">
        <v>28</v>
      </c>
      <c r="B40" s="104">
        <v>117965.29746966</v>
      </c>
      <c r="C40" s="104">
        <v>102293.82607163</v>
      </c>
      <c r="D40" s="73">
        <f t="shared" si="0"/>
        <v>15.320055960226032</v>
      </c>
      <c r="E40" s="51"/>
      <c r="F40" s="104">
        <v>118556.95</v>
      </c>
      <c r="G40" s="104">
        <v>115516.17</v>
      </c>
    </row>
    <row r="41" spans="1:7" s="15" customFormat="1" ht="12" x14ac:dyDescent="0.2">
      <c r="A41" s="51" t="s">
        <v>29</v>
      </c>
      <c r="B41" s="59"/>
      <c r="C41" s="59"/>
      <c r="D41" s="73">
        <f t="shared" si="0"/>
        <v>0</v>
      </c>
      <c r="E41" s="51"/>
      <c r="F41" s="59"/>
      <c r="G41" s="59"/>
    </row>
    <row r="42" spans="1:7" s="15" customFormat="1" ht="12" x14ac:dyDescent="0.2">
      <c r="A42" s="51" t="s">
        <v>78</v>
      </c>
      <c r="B42" s="104">
        <v>668.94759437000005</v>
      </c>
      <c r="C42" s="104">
        <v>787.97553579999999</v>
      </c>
      <c r="D42" s="73">
        <f t="shared" si="0"/>
        <v>-15.105537674993375</v>
      </c>
      <c r="E42" s="51"/>
      <c r="F42" s="104">
        <v>673.13</v>
      </c>
      <c r="G42" s="104">
        <v>651.13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19020.3189907468</v>
      </c>
      <c r="D48" s="59"/>
      <c r="E48" s="105">
        <v>20317.441250667998</v>
      </c>
      <c r="F48" s="59"/>
      <c r="G48" s="73">
        <f>IFERROR(((C48/E48)-1)*100,IF(C48+E48&lt;&gt;0,100,0))</f>
        <v>-6.3842796143365295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1493</v>
      </c>
      <c r="D54" s="62"/>
      <c r="E54" s="106">
        <v>580928</v>
      </c>
      <c r="F54" s="106">
        <v>64781157.801899999</v>
      </c>
      <c r="G54" s="106">
        <v>9843662.4190900009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6310</v>
      </c>
      <c r="C68" s="53">
        <v>6725</v>
      </c>
      <c r="D68" s="73">
        <f>IFERROR(((B68/C68)-1)*100,IF(B68+C68&lt;&gt;0,100,0))</f>
        <v>-6.1710037174721233</v>
      </c>
      <c r="E68" s="53">
        <v>203376</v>
      </c>
      <c r="F68" s="53">
        <v>223682</v>
      </c>
      <c r="G68" s="73">
        <f>IFERROR(((E68/F68)-1)*100,IF(E68+F68&lt;&gt;0,100,0))</f>
        <v>-9.0780661832422833</v>
      </c>
    </row>
    <row r="69" spans="1:7" s="15" customFormat="1" ht="12" x14ac:dyDescent="0.2">
      <c r="A69" s="66" t="s">
        <v>54</v>
      </c>
      <c r="B69" s="54">
        <v>247390083.169</v>
      </c>
      <c r="C69" s="53">
        <v>258750316.05899999</v>
      </c>
      <c r="D69" s="73">
        <f>IFERROR(((B69/C69)-1)*100,IF(B69+C69&lt;&gt;0,100,0))</f>
        <v>-4.3904228072168312</v>
      </c>
      <c r="E69" s="53">
        <v>8112947917.1689997</v>
      </c>
      <c r="F69" s="53">
        <v>8173690812.8369999</v>
      </c>
      <c r="G69" s="73">
        <f>IFERROR(((E69/F69)-1)*100,IF(E69+F69&lt;&gt;0,100,0))</f>
        <v>-0.74315137505081008</v>
      </c>
    </row>
    <row r="70" spans="1:7" s="15" customFormat="1" ht="12" x14ac:dyDescent="0.2">
      <c r="A70" s="66" t="s">
        <v>55</v>
      </c>
      <c r="B70" s="54">
        <v>233275452.84830001</v>
      </c>
      <c r="C70" s="53">
        <v>227195286.40871999</v>
      </c>
      <c r="D70" s="73">
        <f>IFERROR(((B70/C70)-1)*100,IF(B70+C70&lt;&gt;0,100,0))</f>
        <v>2.6761851162008243</v>
      </c>
      <c r="E70" s="53">
        <v>7271426576.0007801</v>
      </c>
      <c r="F70" s="53">
        <v>7368566231.3065996</v>
      </c>
      <c r="G70" s="73">
        <f>IFERROR(((E70/F70)-1)*100,IF(E70+F70&lt;&gt;0,100,0))</f>
        <v>-1.3182979192492783</v>
      </c>
    </row>
    <row r="71" spans="1:7" s="15" customFormat="1" ht="12" x14ac:dyDescent="0.2">
      <c r="A71" s="66" t="s">
        <v>93</v>
      </c>
      <c r="B71" s="73">
        <f>IFERROR(B69/B68/1000,)</f>
        <v>39.206035367511888</v>
      </c>
      <c r="C71" s="73">
        <f>IFERROR(C69/C68/1000,)</f>
        <v>38.475883428847581</v>
      </c>
      <c r="D71" s="73">
        <f>IFERROR(((B71/C71)-1)*100,IF(B71+C71&lt;&gt;0,100,0))</f>
        <v>1.8976872617221474</v>
      </c>
      <c r="E71" s="73">
        <f>IFERROR(E69/E68/1000,)</f>
        <v>39.8913732061256</v>
      </c>
      <c r="F71" s="73">
        <f>IFERROR(F69/F68/1000,)</f>
        <v>36.541567103463841</v>
      </c>
      <c r="G71" s="73">
        <f>IFERROR(((E71/F71)-1)*100,IF(E71+F71&lt;&gt;0,100,0))</f>
        <v>9.1671112330161222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2805</v>
      </c>
      <c r="C74" s="53">
        <v>2665</v>
      </c>
      <c r="D74" s="73">
        <f>IFERROR(((B74/C74)-1)*100,IF(B74+C74&lt;&gt;0,100,0))</f>
        <v>5.2532833020637826</v>
      </c>
      <c r="E74" s="53">
        <v>87050</v>
      </c>
      <c r="F74" s="53">
        <v>94171</v>
      </c>
      <c r="G74" s="73">
        <f>IFERROR(((E74/F74)-1)*100,IF(E74+F74&lt;&gt;0,100,0))</f>
        <v>-7.5617759182763251</v>
      </c>
    </row>
    <row r="75" spans="1:7" s="15" customFormat="1" ht="12" x14ac:dyDescent="0.2">
      <c r="A75" s="66" t="s">
        <v>54</v>
      </c>
      <c r="B75" s="54">
        <v>813690951.11800003</v>
      </c>
      <c r="C75" s="53">
        <v>614544351.38600004</v>
      </c>
      <c r="D75" s="73">
        <f>IFERROR(((B75/C75)-1)*100,IF(B75+C75&lt;&gt;0,100,0))</f>
        <v>32.405569961363852</v>
      </c>
      <c r="E75" s="53">
        <v>21938309366.152</v>
      </c>
      <c r="F75" s="53">
        <v>20522558605.132</v>
      </c>
      <c r="G75" s="73">
        <f>IFERROR(((E75/F75)-1)*100,IF(E75+F75&lt;&gt;0,100,0))</f>
        <v>6.89851001651407</v>
      </c>
    </row>
    <row r="76" spans="1:7" s="15" customFormat="1" ht="12" x14ac:dyDescent="0.2">
      <c r="A76" s="66" t="s">
        <v>55</v>
      </c>
      <c r="B76" s="54">
        <v>746663443.28261995</v>
      </c>
      <c r="C76" s="53">
        <v>542620752.10520005</v>
      </c>
      <c r="D76" s="73">
        <f>IFERROR(((B76/C76)-1)*100,IF(B76+C76&lt;&gt;0,100,0))</f>
        <v>37.603186090063389</v>
      </c>
      <c r="E76" s="53">
        <v>19594635279.2812</v>
      </c>
      <c r="F76" s="53">
        <v>18739180638.336899</v>
      </c>
      <c r="G76" s="73">
        <f>IFERROR(((E76/F76)-1)*100,IF(E76+F76&lt;&gt;0,100,0))</f>
        <v>4.5650589396326158</v>
      </c>
    </row>
    <row r="77" spans="1:7" s="15" customFormat="1" ht="12" x14ac:dyDescent="0.2">
      <c r="A77" s="66" t="s">
        <v>93</v>
      </c>
      <c r="B77" s="73">
        <f>IFERROR(B75/B74/1000,)</f>
        <v>290.0859005768271</v>
      </c>
      <c r="C77" s="73">
        <f>IFERROR(C75/C74/1000,)</f>
        <v>230.59825567954974</v>
      </c>
      <c r="D77" s="73">
        <f>IFERROR(((B77/C77)-1)*100,IF(B77+C77&lt;&gt;0,100,0))</f>
        <v>25.797092316233396</v>
      </c>
      <c r="E77" s="73">
        <f>IFERROR(E75/E74/1000,)</f>
        <v>252.01963660140149</v>
      </c>
      <c r="F77" s="73">
        <f>IFERROR(F75/F74/1000,)</f>
        <v>217.92864687782864</v>
      </c>
      <c r="G77" s="73">
        <f>IFERROR(((E77/F77)-1)*100,IF(E77+F77&lt;&gt;0,100,0))</f>
        <v>15.643188819817855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203</v>
      </c>
      <c r="C80" s="53">
        <v>172</v>
      </c>
      <c r="D80" s="73">
        <f>IFERROR(((B80/C80)-1)*100,IF(B80+C80&lt;&gt;0,100,0))</f>
        <v>18.023255813953497</v>
      </c>
      <c r="E80" s="53">
        <v>6948</v>
      </c>
      <c r="F80" s="53">
        <v>6660</v>
      </c>
      <c r="G80" s="73">
        <f>IFERROR(((E80/F80)-1)*100,IF(E80+F80&lt;&gt;0,100,0))</f>
        <v>4.3243243243243246</v>
      </c>
    </row>
    <row r="81" spans="1:7" s="15" customFormat="1" ht="12" x14ac:dyDescent="0.2">
      <c r="A81" s="66" t="s">
        <v>54</v>
      </c>
      <c r="B81" s="54">
        <v>17710785.129999999</v>
      </c>
      <c r="C81" s="53">
        <v>19797824.449999999</v>
      </c>
      <c r="D81" s="73">
        <f>IFERROR(((B81/C81)-1)*100,IF(B81+C81&lt;&gt;0,100,0))</f>
        <v>-10.541760915553533</v>
      </c>
      <c r="E81" s="53">
        <v>782067483.33200002</v>
      </c>
      <c r="F81" s="53">
        <v>774270813.495</v>
      </c>
      <c r="G81" s="73">
        <f>IFERROR(((E81/F81)-1)*100,IF(E81+F81&lt;&gt;0,100,0))</f>
        <v>1.0069693576342464</v>
      </c>
    </row>
    <row r="82" spans="1:7" s="15" customFormat="1" ht="12" x14ac:dyDescent="0.2">
      <c r="A82" s="66" t="s">
        <v>55</v>
      </c>
      <c r="B82" s="54">
        <v>2928247.52930017</v>
      </c>
      <c r="C82" s="53">
        <v>7031216.2756995801</v>
      </c>
      <c r="D82" s="73">
        <f>IFERROR(((B82/C82)-1)*100,IF(B82+C82&lt;&gt;0,100,0))</f>
        <v>-58.353613166182683</v>
      </c>
      <c r="E82" s="53">
        <v>168515503.02419901</v>
      </c>
      <c r="F82" s="53">
        <v>213168341.98018801</v>
      </c>
      <c r="G82" s="73">
        <f>IFERROR(((E82/F82)-1)*100,IF(E82+F82&lt;&gt;0,100,0))</f>
        <v>-20.947218776106567</v>
      </c>
    </row>
    <row r="83" spans="1:7" x14ac:dyDescent="0.2">
      <c r="A83" s="66" t="s">
        <v>93</v>
      </c>
      <c r="B83" s="73">
        <f>IFERROR(B81/B80/1000,)</f>
        <v>87.245246945812809</v>
      </c>
      <c r="C83" s="73">
        <f>IFERROR(C81/C80/1000,)</f>
        <v>115.1036305232558</v>
      </c>
      <c r="D83" s="73">
        <f>IFERROR(((B83/C83)-1)*100,IF(B83+C83&lt;&gt;0,100,0))</f>
        <v>-24.202871317611852</v>
      </c>
      <c r="E83" s="73">
        <f>IFERROR(E81/E80/1000,)</f>
        <v>112.56008683534832</v>
      </c>
      <c r="F83" s="73">
        <f>IFERROR(F81/F80/1000,)</f>
        <v>116.25687890315315</v>
      </c>
      <c r="G83" s="73">
        <f>IFERROR(((E83/F83)-1)*100,IF(E83+F83&lt;&gt;0,100,0))</f>
        <v>-3.1798480250656125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9318</v>
      </c>
      <c r="C86" s="51">
        <f>C68+C74+C80</f>
        <v>9562</v>
      </c>
      <c r="D86" s="73">
        <f>IFERROR(((B86/C86)-1)*100,IF(B86+C86&lt;&gt;0,100,0))</f>
        <v>-2.5517674126751766</v>
      </c>
      <c r="E86" s="51">
        <f>E68+E74+E80</f>
        <v>297374</v>
      </c>
      <c r="F86" s="51">
        <f>F68+F74+F80</f>
        <v>324513</v>
      </c>
      <c r="G86" s="73">
        <f>IFERROR(((E86/F86)-1)*100,IF(E86+F86&lt;&gt;0,100,0))</f>
        <v>-8.3629931620613043</v>
      </c>
    </row>
    <row r="87" spans="1:7" s="15" customFormat="1" ht="12" x14ac:dyDescent="0.2">
      <c r="A87" s="66" t="s">
        <v>54</v>
      </c>
      <c r="B87" s="51">
        <f t="shared" ref="B87:C87" si="1">B69+B75+B81</f>
        <v>1078791819.4170001</v>
      </c>
      <c r="C87" s="51">
        <f t="shared" si="1"/>
        <v>893092491.8950001</v>
      </c>
      <c r="D87" s="73">
        <f>IFERROR(((B87/C87)-1)*100,IF(B87+C87&lt;&gt;0,100,0))</f>
        <v>20.792843877566991</v>
      </c>
      <c r="E87" s="51">
        <f t="shared" ref="E87:F87" si="2">E69+E75+E81</f>
        <v>30833324766.653</v>
      </c>
      <c r="F87" s="51">
        <f t="shared" si="2"/>
        <v>29470520231.464001</v>
      </c>
      <c r="G87" s="73">
        <f>IFERROR(((E87/F87)-1)*100,IF(E87+F87&lt;&gt;0,100,0))</f>
        <v>4.6242975165874833</v>
      </c>
    </row>
    <row r="88" spans="1:7" s="15" customFormat="1" ht="12" x14ac:dyDescent="0.2">
      <c r="A88" s="66" t="s">
        <v>55</v>
      </c>
      <c r="B88" s="51">
        <f t="shared" ref="B88:C88" si="3">B70+B76+B82</f>
        <v>982867143.66022015</v>
      </c>
      <c r="C88" s="51">
        <f t="shared" si="3"/>
        <v>776847254.78961968</v>
      </c>
      <c r="D88" s="73">
        <f>IFERROR(((B88/C88)-1)*100,IF(B88+C88&lt;&gt;0,100,0))</f>
        <v>26.519999601001775</v>
      </c>
      <c r="E88" s="51">
        <f t="shared" ref="E88:F88" si="4">E70+E76+E82</f>
        <v>27034577358.306183</v>
      </c>
      <c r="F88" s="51">
        <f t="shared" si="4"/>
        <v>26320915211.623684</v>
      </c>
      <c r="G88" s="73">
        <f>IFERROR(((E88/F88)-1)*100,IF(E88+F88&lt;&gt;0,100,0))</f>
        <v>2.7113880385410516</v>
      </c>
    </row>
    <row r="89" spans="1:7" x14ac:dyDescent="0.2">
      <c r="A89" s="66" t="s">
        <v>94</v>
      </c>
      <c r="B89" s="73">
        <f>IFERROR((B75/B87)*100,IF(B75+B87&lt;&gt;0,100,0))</f>
        <v>75.426132871283201</v>
      </c>
      <c r="C89" s="73">
        <f>IFERROR((C75/C87)*100,IF(C75+C87&lt;&gt;0,100,0))</f>
        <v>68.810829445227412</v>
      </c>
      <c r="D89" s="73">
        <f>IFERROR(((B89/C89)-1)*100,IF(B89+C89&lt;&gt;0,100,0))</f>
        <v>9.6137533574151881</v>
      </c>
      <c r="E89" s="73">
        <f>IFERROR((E75/E87)*100,IF(E75+E87&lt;&gt;0,100,0))</f>
        <v>71.151293388505493</v>
      </c>
      <c r="F89" s="73">
        <f>IFERROR((F75/F87)*100,IF(F75+F87&lt;&gt;0,100,0))</f>
        <v>69.637585098417205</v>
      </c>
      <c r="G89" s="73">
        <f>IFERROR(((E89/F89)-1)*100,IF(E89+F89&lt;&gt;0,100,0))</f>
        <v>2.1736944036025996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107643885.957</v>
      </c>
      <c r="C97" s="107">
        <v>90919485.113000005</v>
      </c>
      <c r="D97" s="52">
        <f>B97-C97</f>
        <v>16724400.843999997</v>
      </c>
      <c r="E97" s="107">
        <v>3385650862.0760002</v>
      </c>
      <c r="F97" s="107">
        <v>4148942540.4000001</v>
      </c>
      <c r="G97" s="68">
        <f>E97-F97</f>
        <v>-763291678.32399988</v>
      </c>
    </row>
    <row r="98" spans="1:7" s="15" customFormat="1" ht="13.5" x14ac:dyDescent="0.2">
      <c r="A98" s="66" t="s">
        <v>88</v>
      </c>
      <c r="B98" s="53">
        <v>108502226.40099999</v>
      </c>
      <c r="C98" s="107">
        <v>103775161.064</v>
      </c>
      <c r="D98" s="52">
        <f>B98-C98</f>
        <v>4727065.3369999975</v>
      </c>
      <c r="E98" s="107">
        <v>3343108216.744</v>
      </c>
      <c r="F98" s="107">
        <v>4114589357.8150001</v>
      </c>
      <c r="G98" s="68">
        <f>E98-F98</f>
        <v>-771481141.0710001</v>
      </c>
    </row>
    <row r="99" spans="1:7" s="15" customFormat="1" ht="12" x14ac:dyDescent="0.2">
      <c r="A99" s="69" t="s">
        <v>16</v>
      </c>
      <c r="B99" s="52">
        <f>B97-B98</f>
        <v>-858340.44399999082</v>
      </c>
      <c r="C99" s="52">
        <f>C97-C98</f>
        <v>-12855675.95099999</v>
      </c>
      <c r="D99" s="70"/>
      <c r="E99" s="52">
        <f>E97-E98</f>
        <v>42542645.332000256</v>
      </c>
      <c r="F99" s="70">
        <f>F97-F98</f>
        <v>34353182.585000038</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1056.81710728761</v>
      </c>
      <c r="C111" s="108">
        <v>893.71543423351704</v>
      </c>
      <c r="D111" s="73">
        <f>IFERROR(((B111/C111)-1)*100,IF(B111+C111&lt;&gt;0,100,0))</f>
        <v>18.249844056231936</v>
      </c>
      <c r="E111" s="72"/>
      <c r="F111" s="109">
        <v>1056.81710728761</v>
      </c>
      <c r="G111" s="109">
        <v>1045.5080227139499</v>
      </c>
    </row>
    <row r="112" spans="1:7" s="15" customFormat="1" ht="12" x14ac:dyDescent="0.2">
      <c r="A112" s="66" t="s">
        <v>50</v>
      </c>
      <c r="B112" s="109">
        <v>1040.8086693381899</v>
      </c>
      <c r="C112" s="108">
        <v>881.03565345764503</v>
      </c>
      <c r="D112" s="73">
        <f>IFERROR(((B112/C112)-1)*100,IF(B112+C112&lt;&gt;0,100,0))</f>
        <v>18.134682206504582</v>
      </c>
      <c r="E112" s="72"/>
      <c r="F112" s="109">
        <v>1040.8086693381899</v>
      </c>
      <c r="G112" s="109">
        <v>1029.6933331929799</v>
      </c>
    </row>
    <row r="113" spans="1:7" s="15" customFormat="1" ht="12" x14ac:dyDescent="0.2">
      <c r="A113" s="66" t="s">
        <v>51</v>
      </c>
      <c r="B113" s="109">
        <v>1145.3064472009601</v>
      </c>
      <c r="C113" s="108">
        <v>957.52139780846596</v>
      </c>
      <c r="D113" s="73">
        <f>IFERROR(((B113/C113)-1)*100,IF(B113+C113&lt;&gt;0,100,0))</f>
        <v>19.611577331043307</v>
      </c>
      <c r="E113" s="72"/>
      <c r="F113" s="109">
        <v>1145.3064472009601</v>
      </c>
      <c r="G113" s="109">
        <v>1132.7726414736701</v>
      </c>
    </row>
    <row r="114" spans="1:7" s="25" customFormat="1" ht="12" x14ac:dyDescent="0.2">
      <c r="A114" s="69" t="s">
        <v>52</v>
      </c>
      <c r="B114" s="73"/>
      <c r="C114" s="72"/>
      <c r="D114" s="74"/>
      <c r="E114" s="72"/>
      <c r="F114" s="58"/>
      <c r="G114" s="58"/>
    </row>
    <row r="115" spans="1:7" s="15" customFormat="1" ht="12" x14ac:dyDescent="0.2">
      <c r="A115" s="66" t="s">
        <v>56</v>
      </c>
      <c r="B115" s="109">
        <v>758.417386028122</v>
      </c>
      <c r="C115" s="108">
        <v>682.40064551950695</v>
      </c>
      <c r="D115" s="73">
        <f>IFERROR(((B115/C115)-1)*100,IF(B115+C115&lt;&gt;0,100,0))</f>
        <v>11.13960559793199</v>
      </c>
      <c r="E115" s="72"/>
      <c r="F115" s="109">
        <v>758.417386028122</v>
      </c>
      <c r="G115" s="109">
        <v>754.94629526226299</v>
      </c>
    </row>
    <row r="116" spans="1:7" s="15" customFormat="1" ht="12" x14ac:dyDescent="0.2">
      <c r="A116" s="66" t="s">
        <v>57</v>
      </c>
      <c r="B116" s="109">
        <v>1029.4073501021901</v>
      </c>
      <c r="C116" s="108">
        <v>897.88674883566398</v>
      </c>
      <c r="D116" s="73">
        <f>IFERROR(((B116/C116)-1)*100,IF(B116+C116&lt;&gt;0,100,0))</f>
        <v>14.6477939937387</v>
      </c>
      <c r="E116" s="72"/>
      <c r="F116" s="109">
        <v>1029.4073501021901</v>
      </c>
      <c r="G116" s="109">
        <v>1019.90030365656</v>
      </c>
    </row>
    <row r="117" spans="1:7" s="15" customFormat="1" ht="12" x14ac:dyDescent="0.2">
      <c r="A117" s="66" t="s">
        <v>59</v>
      </c>
      <c r="B117" s="109">
        <v>1224.2229954215099</v>
      </c>
      <c r="C117" s="108">
        <v>1025.5137093006299</v>
      </c>
      <c r="D117" s="73">
        <f>IFERROR(((B117/C117)-1)*100,IF(B117+C117&lt;&gt;0,100,0))</f>
        <v>19.376560675760636</v>
      </c>
      <c r="E117" s="72"/>
      <c r="F117" s="109">
        <v>1224.2229954215099</v>
      </c>
      <c r="G117" s="109">
        <v>1209.54975877536</v>
      </c>
    </row>
    <row r="118" spans="1:7" s="15" customFormat="1" ht="12" x14ac:dyDescent="0.2">
      <c r="A118" s="66" t="s">
        <v>58</v>
      </c>
      <c r="B118" s="109">
        <v>1139.8137483241001</v>
      </c>
      <c r="C118" s="108">
        <v>935.62425740947901</v>
      </c>
      <c r="D118" s="73">
        <f>IFERROR(((B118/C118)-1)*100,IF(B118+C118&lt;&gt;0,100,0))</f>
        <v>21.823877405655679</v>
      </c>
      <c r="E118" s="72"/>
      <c r="F118" s="109">
        <v>1139.8137483241001</v>
      </c>
      <c r="G118" s="109">
        <v>1125.2480209754999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104</v>
      </c>
      <c r="C127" s="53">
        <v>676</v>
      </c>
      <c r="D127" s="73">
        <f>IFERROR(((B127/C127)-1)*100,IF(B127+C127&lt;&gt;0,100,0))</f>
        <v>-84.615384615384613</v>
      </c>
      <c r="E127" s="53">
        <v>10825</v>
      </c>
      <c r="F127" s="53">
        <v>12401</v>
      </c>
      <c r="G127" s="73">
        <f>IFERROR(((E127/F127)-1)*100,IF(E127+F127&lt;&gt;0,100,0))</f>
        <v>-12.708652528021936</v>
      </c>
    </row>
    <row r="128" spans="1:7" s="15" customFormat="1" ht="12" x14ac:dyDescent="0.2">
      <c r="A128" s="66" t="s">
        <v>74</v>
      </c>
      <c r="B128" s="54">
        <v>6</v>
      </c>
      <c r="C128" s="53">
        <v>0</v>
      </c>
      <c r="D128" s="73">
        <f>IFERROR(((B128/C128)-1)*100,IF(B128+C128&lt;&gt;0,100,0))</f>
        <v>100</v>
      </c>
      <c r="E128" s="53">
        <v>254</v>
      </c>
      <c r="F128" s="53">
        <v>248</v>
      </c>
      <c r="G128" s="73">
        <f>IFERROR(((E128/F128)-1)*100,IF(E128+F128&lt;&gt;0,100,0))</f>
        <v>2.4193548387096753</v>
      </c>
    </row>
    <row r="129" spans="1:7" s="25" customFormat="1" ht="12" x14ac:dyDescent="0.2">
      <c r="A129" s="69" t="s">
        <v>34</v>
      </c>
      <c r="B129" s="70">
        <f>SUM(B126:B128)</f>
        <v>110</v>
      </c>
      <c r="C129" s="70">
        <f>SUM(C126:C128)</f>
        <v>676</v>
      </c>
      <c r="D129" s="73">
        <f>IFERROR(((B129/C129)-1)*100,IF(B129+C129&lt;&gt;0,100,0))</f>
        <v>-83.727810650887562</v>
      </c>
      <c r="E129" s="70">
        <f>SUM(E126:E128)</f>
        <v>11079</v>
      </c>
      <c r="F129" s="70">
        <f>SUM(F126:F128)</f>
        <v>12655</v>
      </c>
      <c r="G129" s="73">
        <f>IFERROR(((E129/F129)-1)*100,IF(E129+F129&lt;&gt;0,100,0))</f>
        <v>-12.453575661793758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41</v>
      </c>
      <c r="C132" s="53">
        <v>0</v>
      </c>
      <c r="D132" s="73">
        <f>IFERROR(((B132/C132)-1)*100,IF(B132+C132&lt;&gt;0,100,0))</f>
        <v>100</v>
      </c>
      <c r="E132" s="53">
        <v>882</v>
      </c>
      <c r="F132" s="53">
        <v>684</v>
      </c>
      <c r="G132" s="73">
        <f>IFERROR(((E132/F132)-1)*100,IF(E132+F132&lt;&gt;0,100,0))</f>
        <v>28.947368421052634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41</v>
      </c>
      <c r="C134" s="70">
        <f>SUM(C132:C133)</f>
        <v>0</v>
      </c>
      <c r="D134" s="73">
        <f>IFERROR(((B134/C134)-1)*100,IF(B134+C134&lt;&gt;0,100,0))</f>
        <v>100</v>
      </c>
      <c r="E134" s="70">
        <f>SUM(E132:E133)</f>
        <v>882</v>
      </c>
      <c r="F134" s="70">
        <f>SUM(F132:F133)</f>
        <v>684</v>
      </c>
      <c r="G134" s="73">
        <f>IFERROR(((E134/F134)-1)*100,IF(E134+F134&lt;&gt;0,100,0))</f>
        <v>28.947368421052634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36993</v>
      </c>
      <c r="C138" s="53">
        <v>118269</v>
      </c>
      <c r="D138" s="73">
        <f>IFERROR(((B138/C138)-1)*100,IF(B138+C138&lt;&gt;0,100,0))</f>
        <v>-68.721304822058187</v>
      </c>
      <c r="E138" s="53">
        <v>10902081</v>
      </c>
      <c r="F138" s="53">
        <v>10269728</v>
      </c>
      <c r="G138" s="73">
        <f>IFERROR(((E138/F138)-1)*100,IF(E138+F138&lt;&gt;0,100,0))</f>
        <v>6.1574464289609221</v>
      </c>
    </row>
    <row r="139" spans="1:7" s="15" customFormat="1" ht="12" x14ac:dyDescent="0.2">
      <c r="A139" s="66" t="s">
        <v>74</v>
      </c>
      <c r="B139" s="54">
        <v>32</v>
      </c>
      <c r="C139" s="53">
        <v>0</v>
      </c>
      <c r="D139" s="73">
        <f>IFERROR(((B139/C139)-1)*100,IF(B139+C139&lt;&gt;0,100,0))</f>
        <v>100</v>
      </c>
      <c r="E139" s="53">
        <v>9586</v>
      </c>
      <c r="F139" s="53">
        <v>11583</v>
      </c>
      <c r="G139" s="73">
        <f>IFERROR(((E139/F139)-1)*100,IF(E139+F139&lt;&gt;0,100,0))</f>
        <v>-17.240783907450574</v>
      </c>
    </row>
    <row r="140" spans="1:7" s="15" customFormat="1" ht="12" x14ac:dyDescent="0.2">
      <c r="A140" s="69" t="s">
        <v>34</v>
      </c>
      <c r="B140" s="70">
        <f>SUM(B137:B139)</f>
        <v>37025</v>
      </c>
      <c r="C140" s="70">
        <f>SUM(C137:C139)</f>
        <v>118269</v>
      </c>
      <c r="D140" s="73">
        <f>IFERROR(((B140/C140)-1)*100,IF(B140+C140&lt;&gt;0,100,0))</f>
        <v>-68.694247858695007</v>
      </c>
      <c r="E140" s="70">
        <f>SUM(E137:E139)</f>
        <v>10911667</v>
      </c>
      <c r="F140" s="70">
        <f>SUM(F137:F139)</f>
        <v>10282141</v>
      </c>
      <c r="G140" s="73">
        <f>IFERROR(((E140/F140)-1)*100,IF(E140+F140&lt;&gt;0,100,0))</f>
        <v>6.1225186466515202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28905</v>
      </c>
      <c r="C143" s="53">
        <v>0</v>
      </c>
      <c r="D143" s="73">
        <f>IFERROR(((B143/C143)-1)*100,)</f>
        <v>0</v>
      </c>
      <c r="E143" s="53">
        <v>656812</v>
      </c>
      <c r="F143" s="53">
        <v>391628</v>
      </c>
      <c r="G143" s="73">
        <f>IFERROR(((E143/F143)-1)*100,)</f>
        <v>67.713238072865067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28905</v>
      </c>
      <c r="C145" s="70">
        <f>SUM(C143:C144)</f>
        <v>0</v>
      </c>
      <c r="D145" s="73">
        <f>IFERROR(((B145/C145)-1)*100,)</f>
        <v>0</v>
      </c>
      <c r="E145" s="70">
        <f>SUM(E143:E144)</f>
        <v>656812</v>
      </c>
      <c r="F145" s="70">
        <f>SUM(F143:F144)</f>
        <v>391628</v>
      </c>
      <c r="G145" s="73">
        <f>IFERROR(((E145/F145)-1)*100,)</f>
        <v>67.713238072865067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3443719.0346599999</v>
      </c>
      <c r="C149" s="53">
        <v>11440758.041030001</v>
      </c>
      <c r="D149" s="73">
        <f>IFERROR(((B149/C149)-1)*100,IF(B149+C149&lt;&gt;0,100,0))</f>
        <v>-69.899555411365341</v>
      </c>
      <c r="E149" s="53">
        <v>942579472.39039004</v>
      </c>
      <c r="F149" s="53">
        <v>893174229.65702999</v>
      </c>
      <c r="G149" s="73">
        <f>IFERROR(((E149/F149)-1)*100,IF(E149+F149&lt;&gt;0,100,0))</f>
        <v>5.5314227720532294</v>
      </c>
    </row>
    <row r="150" spans="1:7" x14ac:dyDescent="0.2">
      <c r="A150" s="66" t="s">
        <v>74</v>
      </c>
      <c r="B150" s="54">
        <v>336696.61</v>
      </c>
      <c r="C150" s="53">
        <v>0</v>
      </c>
      <c r="D150" s="73">
        <f>IFERROR(((B150/C150)-1)*100,IF(B150+C150&lt;&gt;0,100,0))</f>
        <v>100</v>
      </c>
      <c r="E150" s="53">
        <v>70436649.299999997</v>
      </c>
      <c r="F150" s="53">
        <v>77165826.700000003</v>
      </c>
      <c r="G150" s="73">
        <f>IFERROR(((E150/F150)-1)*100,IF(E150+F150&lt;&gt;0,100,0))</f>
        <v>-8.7204112076207494</v>
      </c>
    </row>
    <row r="151" spans="1:7" s="15" customFormat="1" ht="12" x14ac:dyDescent="0.2">
      <c r="A151" s="69" t="s">
        <v>34</v>
      </c>
      <c r="B151" s="70">
        <f>SUM(B148:B150)</f>
        <v>3780415.6446599998</v>
      </c>
      <c r="C151" s="70">
        <f>SUM(C148:C150)</f>
        <v>11440758.041030001</v>
      </c>
      <c r="D151" s="73">
        <f>IFERROR(((B151/C151)-1)*100,IF(B151+C151&lt;&gt;0,100,0))</f>
        <v>-66.956598233243895</v>
      </c>
      <c r="E151" s="70">
        <f>SUM(E148:E150)</f>
        <v>1013016121.69039</v>
      </c>
      <c r="F151" s="70">
        <f>SUM(F148:F150)</f>
        <v>970359135.11453009</v>
      </c>
      <c r="G151" s="73">
        <f>IFERROR(((E151/F151)-1)*100,IF(E151+F151&lt;&gt;0,100,0))</f>
        <v>4.3959998965563463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60667.023000000001</v>
      </c>
      <c r="C154" s="53">
        <v>0</v>
      </c>
      <c r="D154" s="73">
        <f>IFERROR(((B154/C154)-1)*100,IF(B154+C154&lt;&gt;0,100,0))</f>
        <v>100</v>
      </c>
      <c r="E154" s="53">
        <v>796424.39</v>
      </c>
      <c r="F154" s="53">
        <v>576932.02142</v>
      </c>
      <c r="G154" s="73">
        <f>IFERROR(((E154/F154)-1)*100,IF(E154+F154&lt;&gt;0,100,0))</f>
        <v>38.04475404914507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60667.023000000001</v>
      </c>
      <c r="C156" s="70">
        <f>SUM(C154:C155)</f>
        <v>0</v>
      </c>
      <c r="D156" s="73">
        <f>IFERROR(((B156/C156)-1)*100,IF(B156+C156&lt;&gt;0,100,0))</f>
        <v>100</v>
      </c>
      <c r="E156" s="70">
        <f>SUM(E154:E155)</f>
        <v>796424.39</v>
      </c>
      <c r="F156" s="70">
        <f>SUM(F154:F155)</f>
        <v>576932.02142</v>
      </c>
      <c r="G156" s="73">
        <f>IFERROR(((E156/F156)-1)*100,IF(E156+F156&lt;&gt;0,100,0))</f>
        <v>38.04475404914507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1401239</v>
      </c>
      <c r="C160" s="53">
        <v>1333156</v>
      </c>
      <c r="D160" s="73">
        <f>IFERROR(((B160/C160)-1)*100,IF(B160+C160&lt;&gt;0,100,0))</f>
        <v>5.1069042182610325</v>
      </c>
      <c r="E160" s="65"/>
      <c r="F160" s="65"/>
      <c r="G160" s="52"/>
    </row>
    <row r="161" spans="1:7" s="15" customFormat="1" ht="12" x14ac:dyDescent="0.2">
      <c r="A161" s="66" t="s">
        <v>74</v>
      </c>
      <c r="B161" s="54">
        <v>1400</v>
      </c>
      <c r="C161" s="53">
        <v>1445</v>
      </c>
      <c r="D161" s="73">
        <f>IFERROR(((B161/C161)-1)*100,IF(B161+C161&lt;&gt;0,100,0))</f>
        <v>-3.114186851211076</v>
      </c>
      <c r="E161" s="65"/>
      <c r="F161" s="65"/>
      <c r="G161" s="52"/>
    </row>
    <row r="162" spans="1:7" s="25" customFormat="1" ht="12" x14ac:dyDescent="0.2">
      <c r="A162" s="69" t="s">
        <v>34</v>
      </c>
      <c r="B162" s="70">
        <f>SUM(B159:B161)</f>
        <v>1402639</v>
      </c>
      <c r="C162" s="70">
        <f>SUM(C159:C161)</f>
        <v>1334601</v>
      </c>
      <c r="D162" s="73">
        <f>IFERROR(((B162/C162)-1)*100,IF(B162+C162&lt;&gt;0,100,0))</f>
        <v>5.0980030735777948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165526</v>
      </c>
      <c r="C165" s="53">
        <v>102014</v>
      </c>
      <c r="D165" s="73">
        <f>IFERROR(((B165/C165)-1)*100,IF(B165+C165&lt;&gt;0,100,0))</f>
        <v>62.258121434312926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165526</v>
      </c>
      <c r="C167" s="70">
        <f>SUM(C165:C166)</f>
        <v>102014</v>
      </c>
      <c r="D167" s="73">
        <f>IFERROR(((B167/C167)-1)*100,IF(B167+C167&lt;&gt;0,100,0))</f>
        <v>62.258121434312926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23918</v>
      </c>
      <c r="C175" s="88">
        <v>19650</v>
      </c>
      <c r="D175" s="73">
        <f>IFERROR(((B175/C175)-1)*100,IF(B175+C175&lt;&gt;0,100,0))</f>
        <v>21.720101781170477</v>
      </c>
      <c r="E175" s="88">
        <v>1019914</v>
      </c>
      <c r="F175" s="88">
        <v>844816</v>
      </c>
      <c r="G175" s="73">
        <f>IFERROR(((E175/F175)-1)*100,IF(E175+F175&lt;&gt;0,100,0))</f>
        <v>20.726169958902286</v>
      </c>
    </row>
    <row r="176" spans="1:7" x14ac:dyDescent="0.2">
      <c r="A176" s="66" t="s">
        <v>32</v>
      </c>
      <c r="B176" s="87">
        <v>118876</v>
      </c>
      <c r="C176" s="88">
        <v>125746</v>
      </c>
      <c r="D176" s="73">
        <f t="shared" ref="D176:D178" si="5">IFERROR(((B176/C176)-1)*100,IF(B176+C176&lt;&gt;0,100,0))</f>
        <v>-5.4633944618516672</v>
      </c>
      <c r="E176" s="88">
        <v>4672584</v>
      </c>
      <c r="F176" s="88">
        <v>4599566</v>
      </c>
      <c r="G176" s="73">
        <f>IFERROR(((E176/F176)-1)*100,IF(E176+F176&lt;&gt;0,100,0))</f>
        <v>1.5874976030347154</v>
      </c>
    </row>
    <row r="177" spans="1:7" x14ac:dyDescent="0.2">
      <c r="A177" s="66" t="s">
        <v>91</v>
      </c>
      <c r="B177" s="87">
        <v>51165640.856634997</v>
      </c>
      <c r="C177" s="88">
        <v>50423030.344970003</v>
      </c>
      <c r="D177" s="73">
        <f t="shared" si="5"/>
        <v>1.4727605750475714</v>
      </c>
      <c r="E177" s="88">
        <v>2001195979.1344399</v>
      </c>
      <c r="F177" s="88">
        <v>1840015293.4463301</v>
      </c>
      <c r="G177" s="73">
        <f>IFERROR(((E177/F177)-1)*100,IF(E177+F177&lt;&gt;0,100,0))</f>
        <v>8.7597470663529187</v>
      </c>
    </row>
    <row r="178" spans="1:7" x14ac:dyDescent="0.2">
      <c r="A178" s="66" t="s">
        <v>92</v>
      </c>
      <c r="B178" s="87">
        <v>235700</v>
      </c>
      <c r="C178" s="88">
        <v>255930</v>
      </c>
      <c r="D178" s="73">
        <f t="shared" si="5"/>
        <v>-7.9045051381237075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676</v>
      </c>
      <c r="C181" s="88">
        <v>1190</v>
      </c>
      <c r="D181" s="73">
        <f t="shared" ref="D181:D184" si="6">IFERROR(((B181/C181)-1)*100,IF(B181+C181&lt;&gt;0,100,0))</f>
        <v>-43.193277310924373</v>
      </c>
      <c r="E181" s="88">
        <v>28398</v>
      </c>
      <c r="F181" s="88">
        <v>21960</v>
      </c>
      <c r="G181" s="73">
        <f t="shared" ref="G181" si="7">IFERROR(((E181/F181)-1)*100,IF(E181+F181&lt;&gt;0,100,0))</f>
        <v>29.31693989071038</v>
      </c>
    </row>
    <row r="182" spans="1:7" x14ac:dyDescent="0.2">
      <c r="A182" s="66" t="s">
        <v>32</v>
      </c>
      <c r="B182" s="87">
        <v>8446</v>
      </c>
      <c r="C182" s="88">
        <v>27596</v>
      </c>
      <c r="D182" s="73">
        <f t="shared" si="6"/>
        <v>-69.394115089143355</v>
      </c>
      <c r="E182" s="88">
        <v>315784</v>
      </c>
      <c r="F182" s="88">
        <v>270624</v>
      </c>
      <c r="G182" s="73">
        <f t="shared" ref="G182" si="8">IFERROR(((E182/F182)-1)*100,IF(E182+F182&lt;&gt;0,100,0))</f>
        <v>16.687359583776761</v>
      </c>
    </row>
    <row r="183" spans="1:7" x14ac:dyDescent="0.2">
      <c r="A183" s="66" t="s">
        <v>91</v>
      </c>
      <c r="B183" s="87">
        <v>137064.15986000001</v>
      </c>
      <c r="C183" s="88">
        <v>95220.114839999995</v>
      </c>
      <c r="D183" s="73">
        <f t="shared" si="6"/>
        <v>43.944543745101861</v>
      </c>
      <c r="E183" s="88">
        <v>6569593.3939199997</v>
      </c>
      <c r="F183" s="88">
        <v>3387693.0653200001</v>
      </c>
      <c r="G183" s="73">
        <f t="shared" ref="G183" si="9">IFERROR(((E183/F183)-1)*100,IF(E183+F183&lt;&gt;0,100,0))</f>
        <v>93.925283880446187</v>
      </c>
    </row>
    <row r="184" spans="1:7" x14ac:dyDescent="0.2">
      <c r="A184" s="66" t="s">
        <v>92</v>
      </c>
      <c r="B184" s="87">
        <v>71534</v>
      </c>
      <c r="C184" s="88">
        <v>52214</v>
      </c>
      <c r="D184" s="73">
        <f t="shared" si="6"/>
        <v>37.001570460029875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2024-08-26T11:00:05Z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