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Temp\"/>
    </mc:Choice>
  </mc:AlternateContent>
  <xr:revisionPtr revIDLastSave="0" documentId="8_{12416ECB-6D99-4191-B51A-5093FB9D7BEF}" xr6:coauthVersionLast="47" xr6:coauthVersionMax="47" xr10:uidLastSave="{00000000-0000-0000-0000-000000000000}"/>
  <bookViews>
    <workbookView xWindow="421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<sst xmlns="http://schemas.openxmlformats.org/spreadsheetml/2006/main" count="265" uniqueCount="100">
  <si>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</si>
  <si>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</si>
  <si>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</si>
  <si>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</si>
  <si>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</si>
  <si>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</si>
  <si>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</si>
  <si>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</si>
  <si>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</si>
  <si>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</si>
  <si>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</si>
  <si>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</si>
  <si>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</si>
  <si>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</si>
  <si>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</si>
  <si>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</si>
  <si>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</si>
  <si>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</si>
  <si>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</si>
  <si>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</si>
  <si>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</si>
  <si>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</si>
  <si>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</si>
  <si>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</si>
  <si>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</si>
  <si>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</si>
  <si>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</si>
  <si>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</si>
  <si>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</si>
  <si>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</si>
  <si>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</si>
  <si>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</si>
  <si>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</si>
  <si>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</si>
  <si>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</si>
  <si>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</si>
  <si>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</si>
  <si>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</si>
  <si>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</si>
  <si>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</si>
  <si>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</si>
  <si>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</si>
  <si>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</si>
  <si>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</si>
  <si>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</si>
  <si>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</si>
  <si>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</si>
  <si>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</si>
  <si>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</si>
  <si>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</si>
  <si>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</si>
  <si>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</si>
  <si>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</si>
  <si>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</si>
  <si>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</si>
  <si>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</si>
  <si>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</si>
  <si>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</si>
  <si>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</si>
  <si>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</si>
  <si>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</si>
  <si>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</si>
  <si>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</si>
  <si>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</si>
  <si>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</si>
  <si>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</si>
  <si>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</si>
  <si>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</si>
  <si>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</si>
  <si>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</si>
  <si>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</si>
  <si>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</si>
  <si>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</si>
  <si>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</si>
  <si>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</si>
  <si>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</si>
  <si>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</si>
  <si>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</si>
  <si>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</si>
  <si>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</si>
  <si>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</si>
  <si>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</si>
  <si>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</si>
  <si>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</si>
  <si>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</si>
  <si>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</si>
  <si>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</si>
  <si>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</si>
  <si>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</si>
  <si>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</si>
  <si>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</si>
  <si>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</si>
  <si>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</si>
  <si>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</si>
  <si>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</si>
  <si>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</si>
  <si>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</si>
  <si>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20 September 2024</t>
  </si>
  <si>
    <t>20.09.2024</t>
  </si>
  <si>
    <t>22.09.2023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</si>
</sst>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2022559</v>
      </c>
      <c r="C11" s="54">
        <v>1588347</v>
      </c>
      <c r="D11" s="73">
        <f>IFERROR(((B11/C11)-1)*100,IF(B11+C11&lt;&gt;0,100,0))</f>
        <v>27.337351347029326</v>
      </c>
      <c r="E11" s="54">
        <v>66808200</v>
      </c>
      <c r="F11" s="54">
        <v>58016397</v>
      </c>
      <c r="G11" s="73">
        <f>IFERROR(((E11/F11)-1)*100,IF(E11+F11&lt;&gt;0,100,0))</f>
        <v>15.153996895050215</v>
      </c>
    </row>
    <row r="12" spans="1:7" s="15" customFormat="1" ht="12" x14ac:dyDescent="0.2">
      <c r="A12" s="51" t="s">
        <v>9</v>
      </c>
      <c r="B12" s="54">
        <v>2310468.0049999999</v>
      </c>
      <c r="C12" s="54">
        <v>1520039.44</v>
      </c>
      <c r="D12" s="73">
        <f>IFERROR(((B12/C12)-1)*100,IF(B12+C12&lt;&gt;0,100,0))</f>
        <v>52.000529999405806</v>
      </c>
      <c r="E12" s="54">
        <v>55580488.123000003</v>
      </c>
      <c r="F12" s="54">
        <v>56393917.986000001</v>
      </c>
      <c r="G12" s="73">
        <f>IFERROR(((E12/F12)-1)*100,IF(E12+F12&lt;&gt;0,100,0))</f>
        <v>-1.4424070751777429</v>
      </c>
    </row>
    <row r="13" spans="1:7" s="15" customFormat="1" ht="12" x14ac:dyDescent="0.2">
      <c r="A13" s="51" t="s">
        <v>10</v>
      </c>
      <c r="B13" s="54">
        <v>156723459.12987</v>
      </c>
      <c r="C13" s="54">
        <v>112584785.848608</v>
      </c>
      <c r="D13" s="73">
        <f>IFERROR(((B13/C13)-1)*100,IF(B13+C13&lt;&gt;0,100,0))</f>
        <v>39.204829452369317</v>
      </c>
      <c r="E13" s="54">
        <v>3842830282.6565199</v>
      </c>
      <c r="F13" s="54">
        <v>4083134670.51998</v>
      </c>
      <c r="G13" s="73">
        <f>IFERROR(((E13/F13)-1)*100,IF(E13+F13&lt;&gt;0,100,0))</f>
        <v>-5.8852917489703449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423</v>
      </c>
      <c r="C16" s="54">
        <v>368</v>
      </c>
      <c r="D16" s="73">
        <f>IFERROR(((B16/C16)-1)*100,IF(B16+C16&lt;&gt;0,100,0))</f>
        <v>14.945652173913038</v>
      </c>
      <c r="E16" s="54">
        <v>16535</v>
      </c>
      <c r="F16" s="54">
        <v>14114</v>
      </c>
      <c r="G16" s="73">
        <f>IFERROR(((E16/F16)-1)*100,IF(E16+F16&lt;&gt;0,100,0))</f>
        <v>17.153181238486614</v>
      </c>
    </row>
    <row r="17" spans="1:7" s="15" customFormat="1" ht="12" x14ac:dyDescent="0.2">
      <c r="A17" s="51" t="s">
        <v>9</v>
      </c>
      <c r="B17" s="54">
        <v>189711.065</v>
      </c>
      <c r="C17" s="54">
        <v>102017.007</v>
      </c>
      <c r="D17" s="73">
        <f>IFERROR(((B17/C17)-1)*100,IF(B17+C17&lt;&gt;0,100,0))</f>
        <v>85.960234061757973</v>
      </c>
      <c r="E17" s="54">
        <v>8343051.1900000004</v>
      </c>
      <c r="F17" s="54">
        <v>6319528.682</v>
      </c>
      <c r="G17" s="73">
        <f>IFERROR(((E17/F17)-1)*100,IF(E17+F17&lt;&gt;0,100,0))</f>
        <v>32.020149125418598</v>
      </c>
    </row>
    <row r="18" spans="1:7" s="15" customFormat="1" ht="12" x14ac:dyDescent="0.2">
      <c r="A18" s="51" t="s">
        <v>10</v>
      </c>
      <c r="B18" s="54">
        <v>9062708.3595052399</v>
      </c>
      <c r="C18" s="54">
        <v>7746346.2459287504</v>
      </c>
      <c r="D18" s="73">
        <f>IFERROR(((B18/C18)-1)*100,IF(B18+C18&lt;&gt;0,100,0))</f>
        <v>16.993329135892044</v>
      </c>
      <c r="E18" s="54">
        <v>427971569.50853401</v>
      </c>
      <c r="F18" s="54">
        <v>359774303.66669703</v>
      </c>
      <c r="G18" s="73">
        <f>IFERROR(((E18/F18)-1)*100,IF(E18+F18&lt;&gt;0,100,0))</f>
        <v>18.955568851581027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18434133.969870001</v>
      </c>
      <c r="C24" s="53">
        <v>12566140.734209999</v>
      </c>
      <c r="D24" s="52">
        <f>B24-C24</f>
        <v>5867993.2356600016</v>
      </c>
      <c r="E24" s="54">
        <v>539117095.11240005</v>
      </c>
      <c r="F24" s="54">
        <v>559067347.18274999</v>
      </c>
      <c r="G24" s="52">
        <f>E24-F24</f>
        <v>-19950252.070349932</v>
      </c>
    </row>
    <row r="25" spans="1:7" s="15" customFormat="1" ht="12" x14ac:dyDescent="0.2">
      <c r="A25" s="55" t="s">
        <v>15</v>
      </c>
      <c r="B25" s="53">
        <v>17145854.467519999</v>
      </c>
      <c r="C25" s="53">
        <v>14629397.519069999</v>
      </c>
      <c r="D25" s="52">
        <f>B25-C25</f>
        <v>2516456.9484499991</v>
      </c>
      <c r="E25" s="54">
        <v>632141891.27696002</v>
      </c>
      <c r="F25" s="54">
        <v>657697931.49742997</v>
      </c>
      <c r="G25" s="52">
        <f>E25-F25</f>
        <v>-25556040.220469952</v>
      </c>
    </row>
    <row r="26" spans="1:7" s="25" customFormat="1" ht="12" x14ac:dyDescent="0.2">
      <c r="A26" s="56" t="s">
        <v>16</v>
      </c>
      <c r="B26" s="57">
        <f>B24-B25</f>
        <v>1288279.5023500025</v>
      </c>
      <c r="C26" s="57">
        <f>C24-C25</f>
        <v>-2063256.78486</v>
      </c>
      <c r="D26" s="57"/>
      <c r="E26" s="57">
        <f>E24-E25</f>
        <v>-93024796.16455996</v>
      </c>
      <c r="F26" s="57">
        <f>F24-F25</f>
        <v>-98630584.31467998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83829.985221230003</v>
      </c>
      <c r="C33" s="104">
        <v>73398.778572209994</v>
      </c>
      <c r="D33" s="73">
        <f t="shared" ref="D33:D42" si="0">IFERROR(((B33/C33)-1)*100,IF(B33+C33&lt;&gt;0,100,0))</f>
        <v>14.211689692843787</v>
      </c>
      <c r="E33" s="51"/>
      <c r="F33" s="104">
        <v>84395.93</v>
      </c>
      <c r="G33" s="104">
        <v>81907.39</v>
      </c>
    </row>
    <row r="34" spans="1:7" s="15" customFormat="1" ht="12" x14ac:dyDescent="0.2">
      <c r="A34" s="51" t="s">
        <v>23</v>
      </c>
      <c r="B34" s="104">
        <v>89643.224317999993</v>
      </c>
      <c r="C34" s="104">
        <v>74405.262756759999</v>
      </c>
      <c r="D34" s="73">
        <f t="shared" si="0"/>
        <v>20.479682480330432</v>
      </c>
      <c r="E34" s="51"/>
      <c r="F34" s="104">
        <v>90383.26</v>
      </c>
      <c r="G34" s="104">
        <v>86796.9</v>
      </c>
    </row>
    <row r="35" spans="1:7" s="15" customFormat="1" ht="12" x14ac:dyDescent="0.2">
      <c r="A35" s="51" t="s">
        <v>24</v>
      </c>
      <c r="B35" s="104">
        <v>87558.886291689996</v>
      </c>
      <c r="C35" s="104">
        <v>68212.639551960005</v>
      </c>
      <c r="D35" s="73">
        <f t="shared" si="0"/>
        <v>28.36167441518409</v>
      </c>
      <c r="E35" s="51"/>
      <c r="F35" s="104">
        <v>88498.22</v>
      </c>
      <c r="G35" s="104">
        <v>85816.82</v>
      </c>
    </row>
    <row r="36" spans="1:7" s="15" customFormat="1" ht="12" x14ac:dyDescent="0.2">
      <c r="A36" s="51" t="s">
        <v>25</v>
      </c>
      <c r="B36" s="104">
        <v>75830.212876970007</v>
      </c>
      <c r="C36" s="104">
        <v>67680.645908799997</v>
      </c>
      <c r="D36" s="73">
        <f t="shared" si="0"/>
        <v>12.041207436394142</v>
      </c>
      <c r="E36" s="51"/>
      <c r="F36" s="104">
        <v>76335.67</v>
      </c>
      <c r="G36" s="104">
        <v>74209.990000000005</v>
      </c>
    </row>
    <row r="37" spans="1:7" s="15" customFormat="1" ht="12" x14ac:dyDescent="0.2">
      <c r="A37" s="51" t="s">
        <v>79</v>
      </c>
      <c r="B37" s="104">
        <v>55891.781819229996</v>
      </c>
      <c r="C37" s="104">
        <v>58165.668167019998</v>
      </c>
      <c r="D37" s="73">
        <f t="shared" si="0"/>
        <v>-3.9093273050017086</v>
      </c>
      <c r="E37" s="51"/>
      <c r="F37" s="104">
        <v>56926.68</v>
      </c>
      <c r="G37" s="104">
        <v>54708.62</v>
      </c>
    </row>
    <row r="38" spans="1:7" s="15" customFormat="1" ht="12" x14ac:dyDescent="0.2">
      <c r="A38" s="51" t="s">
        <v>26</v>
      </c>
      <c r="B38" s="104">
        <v>113433.36207582999</v>
      </c>
      <c r="C38" s="104">
        <v>99904.847621089997</v>
      </c>
      <c r="D38" s="73">
        <f t="shared" si="0"/>
        <v>13.541399418424337</v>
      </c>
      <c r="E38" s="51"/>
      <c r="F38" s="104">
        <v>113899.35</v>
      </c>
      <c r="G38" s="104">
        <v>110665.96</v>
      </c>
    </row>
    <row r="39" spans="1:7" s="15" customFormat="1" ht="12" x14ac:dyDescent="0.2">
      <c r="A39" s="51" t="s">
        <v>27</v>
      </c>
      <c r="B39" s="104">
        <v>21131.102034970001</v>
      </c>
      <c r="C39" s="104">
        <v>16423.02287262</v>
      </c>
      <c r="D39" s="73">
        <f t="shared" si="0"/>
        <v>28.667555290318546</v>
      </c>
      <c r="E39" s="51"/>
      <c r="F39" s="104">
        <v>21289.17</v>
      </c>
      <c r="G39" s="104">
        <v>20562.32</v>
      </c>
    </row>
    <row r="40" spans="1:7" s="15" customFormat="1" ht="12" x14ac:dyDescent="0.2">
      <c r="A40" s="51" t="s">
        <v>28</v>
      </c>
      <c r="B40" s="104">
        <v>118053.22339291</v>
      </c>
      <c r="C40" s="104">
        <v>99613.121116139999</v>
      </c>
      <c r="D40" s="73">
        <f t="shared" si="0"/>
        <v>18.511720213314554</v>
      </c>
      <c r="E40" s="51"/>
      <c r="F40" s="104">
        <v>118599.67999999999</v>
      </c>
      <c r="G40" s="104">
        <v>115271.37</v>
      </c>
    </row>
    <row r="41" spans="1:7" s="15" customFormat="1" ht="12" x14ac:dyDescent="0.2">
      <c r="A41" s="51" t="s">
        <v>29</v>
      </c>
      <c r="B41" s="59"/>
      <c r="C41" s="59"/>
      <c r="D41" s="73">
        <f t="shared" si="0"/>
        <v>0</v>
      </c>
      <c r="E41" s="51"/>
      <c r="F41" s="59"/>
      <c r="G41" s="59"/>
    </row>
    <row r="42" spans="1:7" s="15" customFormat="1" ht="12" x14ac:dyDescent="0.2">
      <c r="A42" s="51" t="s">
        <v>78</v>
      </c>
      <c r="B42" s="104">
        <v>638.07172464999996</v>
      </c>
      <c r="C42" s="104">
        <v>771.13762727999995</v>
      </c>
      <c r="D42" s="73">
        <f t="shared" si="0"/>
        <v>-17.255791693028588</v>
      </c>
      <c r="E42" s="51"/>
      <c r="F42" s="104">
        <v>643.36</v>
      </c>
      <c r="G42" s="104">
        <v>627.66999999999996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18521.992715382199</v>
      </c>
      <c r="D48" s="59"/>
      <c r="E48" s="105">
        <v>18799.687784929301</v>
      </c>
      <c r="F48" s="59"/>
      <c r="G48" s="73">
        <f>IFERROR(((C48/E48)-1)*100,IF(C48+E48&lt;&gt;0,100,0))</f>
        <v>-1.4771259646647716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2675</v>
      </c>
      <c r="D54" s="62"/>
      <c r="E54" s="106">
        <v>915425</v>
      </c>
      <c r="F54" s="106">
        <v>109973984.89</v>
      </c>
      <c r="G54" s="106">
        <v>10433470.42262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6098</v>
      </c>
      <c r="C68" s="53">
        <v>6346</v>
      </c>
      <c r="D68" s="73">
        <f>IFERROR(((B68/C68)-1)*100,IF(B68+C68&lt;&gt;0,100,0))</f>
        <v>-3.9079735266309479</v>
      </c>
      <c r="E68" s="53">
        <v>226931</v>
      </c>
      <c r="F68" s="53">
        <v>247273</v>
      </c>
      <c r="G68" s="73">
        <f>IFERROR(((E68/F68)-1)*100,IF(E68+F68&lt;&gt;0,100,0))</f>
        <v>-8.2265350442628176</v>
      </c>
    </row>
    <row r="69" spans="1:7" s="15" customFormat="1" ht="12" x14ac:dyDescent="0.2">
      <c r="A69" s="66" t="s">
        <v>54</v>
      </c>
      <c r="B69" s="54">
        <v>248718062.93700001</v>
      </c>
      <c r="C69" s="53">
        <v>246782325.91</v>
      </c>
      <c r="D69" s="73">
        <f>IFERROR(((B69/C69)-1)*100,IF(B69+C69&lt;&gt;0,100,0))</f>
        <v>0.78439046226752573</v>
      </c>
      <c r="E69" s="53">
        <v>9045003920.7129993</v>
      </c>
      <c r="F69" s="53">
        <v>9049520100.2059994</v>
      </c>
      <c r="G69" s="73">
        <f>IFERROR(((E69/F69)-1)*100,IF(E69+F69&lt;&gt;0,100,0))</f>
        <v>-4.9905182186371633E-2</v>
      </c>
    </row>
    <row r="70" spans="1:7" s="15" customFormat="1" ht="12" x14ac:dyDescent="0.2">
      <c r="A70" s="66" t="s">
        <v>55</v>
      </c>
      <c r="B70" s="54">
        <v>231551902.42873999</v>
      </c>
      <c r="C70" s="53">
        <v>217271020.72455001</v>
      </c>
      <c r="D70" s="73">
        <f>IFERROR(((B70/C70)-1)*100,IF(B70+C70&lt;&gt;0,100,0))</f>
        <v>6.5728423682856807</v>
      </c>
      <c r="E70" s="53">
        <v>8138523374.0061102</v>
      </c>
      <c r="F70" s="53">
        <v>8134924077.9991503</v>
      </c>
      <c r="G70" s="73">
        <f>IFERROR(((E70/F70)-1)*100,IF(E70+F70&lt;&gt;0,100,0))</f>
        <v>4.4244985846808582E-2</v>
      </c>
    </row>
    <row r="71" spans="1:7" s="15" customFormat="1" ht="12" x14ac:dyDescent="0.2">
      <c r="A71" s="66" t="s">
        <v>93</v>
      </c>
      <c r="B71" s="73">
        <f>IFERROR(B69/B68/1000,)</f>
        <v>40.786825670219748</v>
      </c>
      <c r="C71" s="73">
        <f>IFERROR(C69/C68/1000,)</f>
        <v>38.88785469744721</v>
      </c>
      <c r="D71" s="73">
        <f>IFERROR(((B71/C71)-1)*100,IF(B71+C71&lt;&gt;0,100,0))</f>
        <v>4.8831980770006167</v>
      </c>
      <c r="E71" s="73">
        <f>IFERROR(E69/E68/1000,)</f>
        <v>39.857947661240637</v>
      </c>
      <c r="F71" s="73">
        <f>IFERROR(F69/F68/1000,)</f>
        <v>36.597283570005615</v>
      </c>
      <c r="G71" s="73">
        <f>IFERROR(((E71/F71)-1)*100,IF(E71+F71&lt;&gt;0,100,0))</f>
        <v>8.9095795456999305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2602</v>
      </c>
      <c r="C74" s="53">
        <v>2944</v>
      </c>
      <c r="D74" s="73">
        <f>IFERROR(((B74/C74)-1)*100,IF(B74+C74&lt;&gt;0,100,0))</f>
        <v>-11.616847826086952</v>
      </c>
      <c r="E74" s="53">
        <v>97491</v>
      </c>
      <c r="F74" s="53">
        <v>105107</v>
      </c>
      <c r="G74" s="73">
        <f>IFERROR(((E74/F74)-1)*100,IF(E74+F74&lt;&gt;0,100,0))</f>
        <v>-7.245949365884286</v>
      </c>
    </row>
    <row r="75" spans="1:7" s="15" customFormat="1" ht="12" x14ac:dyDescent="0.2">
      <c r="A75" s="66" t="s">
        <v>54</v>
      </c>
      <c r="B75" s="54">
        <v>876401837.65600002</v>
      </c>
      <c r="C75" s="53">
        <v>742214001.13100004</v>
      </c>
      <c r="D75" s="73">
        <f>IFERROR(((B75/C75)-1)*100,IF(B75+C75&lt;&gt;0,100,0))</f>
        <v>18.079399785038007</v>
      </c>
      <c r="E75" s="53">
        <v>25145074248.944</v>
      </c>
      <c r="F75" s="53">
        <v>23145097808.078999</v>
      </c>
      <c r="G75" s="73">
        <f>IFERROR(((E75/F75)-1)*100,IF(E75+F75&lt;&gt;0,100,0))</f>
        <v>8.6410368945033955</v>
      </c>
    </row>
    <row r="76" spans="1:7" s="15" customFormat="1" ht="12" x14ac:dyDescent="0.2">
      <c r="A76" s="66" t="s">
        <v>55</v>
      </c>
      <c r="B76" s="54">
        <v>836526892.78417003</v>
      </c>
      <c r="C76" s="53">
        <v>638657476.81216002</v>
      </c>
      <c r="D76" s="73">
        <f>IFERROR(((B76/C76)-1)*100,IF(B76+C76&lt;&gt;0,100,0))</f>
        <v>30.982087136859239</v>
      </c>
      <c r="E76" s="53">
        <v>22623562080.66</v>
      </c>
      <c r="F76" s="53">
        <v>21031733204.570099</v>
      </c>
      <c r="G76" s="73">
        <f>IFERROR(((E76/F76)-1)*100,IF(E76+F76&lt;&gt;0,100,0))</f>
        <v>7.568700404320472</v>
      </c>
    </row>
    <row r="77" spans="1:7" s="15" customFormat="1" ht="12" x14ac:dyDescent="0.2">
      <c r="A77" s="66" t="s">
        <v>93</v>
      </c>
      <c r="B77" s="73">
        <f>IFERROR(B75/B74/1000,)</f>
        <v>336.81853868408916</v>
      </c>
      <c r="C77" s="73">
        <f>IFERROR(C75/C74/1000,)</f>
        <v>252.1107340798234</v>
      </c>
      <c r="D77" s="73">
        <f>IFERROR(((B77/C77)-1)*100,IF(B77+C77&lt;&gt;0,100,0))</f>
        <v>33.599443876691716</v>
      </c>
      <c r="E77" s="73">
        <f>IFERROR(E75/E74/1000,)</f>
        <v>257.9220056101999</v>
      </c>
      <c r="F77" s="73">
        <f>IFERROR(F75/F74/1000,)</f>
        <v>220.20510344771517</v>
      </c>
      <c r="G77" s="73">
        <f>IFERROR(((E77/F77)-1)*100,IF(E77+F77&lt;&gt;0,100,0))</f>
        <v>17.12807812896131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278</v>
      </c>
      <c r="C80" s="53">
        <v>132</v>
      </c>
      <c r="D80" s="73">
        <f>IFERROR(((B80/C80)-1)*100,IF(B80+C80&lt;&gt;0,100,0))</f>
        <v>110.60606060606059</v>
      </c>
      <c r="E80" s="53">
        <v>8009</v>
      </c>
      <c r="F80" s="53">
        <v>8187</v>
      </c>
      <c r="G80" s="73">
        <f>IFERROR(((E80/F80)-1)*100,IF(E80+F80&lt;&gt;0,100,0))</f>
        <v>-2.174178575790886</v>
      </c>
    </row>
    <row r="81" spans="1:7" s="15" customFormat="1" ht="12" x14ac:dyDescent="0.2">
      <c r="A81" s="66" t="s">
        <v>54</v>
      </c>
      <c r="B81" s="54">
        <v>16190326.271</v>
      </c>
      <c r="C81" s="53">
        <v>20023757.228999998</v>
      </c>
      <c r="D81" s="73">
        <f>IFERROR(((B81/C81)-1)*100,IF(B81+C81&lt;&gt;0,100,0))</f>
        <v>-19.14441387877056</v>
      </c>
      <c r="E81" s="53">
        <v>854795058.72300005</v>
      </c>
      <c r="F81" s="53">
        <v>955552193.35599995</v>
      </c>
      <c r="G81" s="73">
        <f>IFERROR(((E81/F81)-1)*100,IF(E81+F81&lt;&gt;0,100,0))</f>
        <v>-10.544388400086257</v>
      </c>
    </row>
    <row r="82" spans="1:7" s="15" customFormat="1" ht="12" x14ac:dyDescent="0.2">
      <c r="A82" s="66" t="s">
        <v>55</v>
      </c>
      <c r="B82" s="54">
        <v>3867998.6578499801</v>
      </c>
      <c r="C82" s="53">
        <v>992942.02720983897</v>
      </c>
      <c r="D82" s="73">
        <f>IFERROR(((B82/C82)-1)*100,IF(B82+C82&lt;&gt;0,100,0))</f>
        <v>289.54929410320489</v>
      </c>
      <c r="E82" s="53">
        <v>188271237.39851999</v>
      </c>
      <c r="F82" s="53">
        <v>310227786.48235899</v>
      </c>
      <c r="G82" s="73">
        <f>IFERROR(((E82/F82)-1)*100,IF(E82+F82&lt;&gt;0,100,0))</f>
        <v>-39.31193606694351</v>
      </c>
    </row>
    <row r="83" spans="1:7" x14ac:dyDescent="0.2">
      <c r="A83" s="66" t="s">
        <v>93</v>
      </c>
      <c r="B83" s="73">
        <f>IFERROR(B81/B80/1000,)</f>
        <v>58.238583708633094</v>
      </c>
      <c r="C83" s="73">
        <f>IFERROR(C81/C80/1000,)</f>
        <v>151.69513052272725</v>
      </c>
      <c r="D83" s="73">
        <f>IFERROR(((B83/C83)-1)*100,IF(B83+C83&lt;&gt;0,100,0))</f>
        <v>-61.608138964020554</v>
      </c>
      <c r="E83" s="73">
        <f>IFERROR(E81/E80/1000,)</f>
        <v>106.7293118645274</v>
      </c>
      <c r="F83" s="73">
        <f>IFERROR(F81/F80/1000,)</f>
        <v>116.71579251935995</v>
      </c>
      <c r="G83" s="73">
        <f>IFERROR(((E83/F83)-1)*100,IF(E83+F83&lt;&gt;0,100,0))</f>
        <v>-8.5562377115128267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8978</v>
      </c>
      <c r="C86" s="51">
        <f>C68+C74+C80</f>
        <v>9422</v>
      </c>
      <c r="D86" s="73">
        <f>IFERROR(((B86/C86)-1)*100,IF(B86+C86&lt;&gt;0,100,0))</f>
        <v>-4.7123752918700967</v>
      </c>
      <c r="E86" s="51">
        <f>E68+E74+E80</f>
        <v>332431</v>
      </c>
      <c r="F86" s="51">
        <f>F68+F74+F80</f>
        <v>360567</v>
      </c>
      <c r="G86" s="73">
        <f>IFERROR(((E86/F86)-1)*100,IF(E86+F86&lt;&gt;0,100,0))</f>
        <v>-7.8032654125308243</v>
      </c>
    </row>
    <row r="87" spans="1:7" s="15" customFormat="1" ht="12" x14ac:dyDescent="0.2">
      <c r="A87" s="66" t="s">
        <v>54</v>
      </c>
      <c r="B87" s="51">
        <f t="shared" ref="B87:C87" si="1">B69+B75+B81</f>
        <v>1141310226.8639998</v>
      </c>
      <c r="C87" s="51">
        <f t="shared" si="1"/>
        <v>1009020084.27</v>
      </c>
      <c r="D87" s="73">
        <f>IFERROR(((B87/C87)-1)*100,IF(B87+C87&lt;&gt;0,100,0))</f>
        <v>13.110754152104743</v>
      </c>
      <c r="E87" s="51">
        <f t="shared" ref="E87:F87" si="2">E69+E75+E81</f>
        <v>35044873228.379997</v>
      </c>
      <c r="F87" s="51">
        <f t="shared" si="2"/>
        <v>33150170101.640995</v>
      </c>
      <c r="G87" s="73">
        <f>IFERROR(((E87/F87)-1)*100,IF(E87+F87&lt;&gt;0,100,0))</f>
        <v>5.7155155491802834</v>
      </c>
    </row>
    <row r="88" spans="1:7" s="15" customFormat="1" ht="12" x14ac:dyDescent="0.2">
      <c r="A88" s="66" t="s">
        <v>55</v>
      </c>
      <c r="B88" s="51">
        <f t="shared" ref="B88:C88" si="3">B70+B76+B82</f>
        <v>1071946793.8707601</v>
      </c>
      <c r="C88" s="51">
        <f t="shared" si="3"/>
        <v>856921439.5639199</v>
      </c>
      <c r="D88" s="73">
        <f>IFERROR(((B88/C88)-1)*100,IF(B88+C88&lt;&gt;0,100,0))</f>
        <v>25.092773313766624</v>
      </c>
      <c r="E88" s="51">
        <f t="shared" ref="E88:F88" si="4">E70+E76+E82</f>
        <v>30950356692.064632</v>
      </c>
      <c r="F88" s="51">
        <f t="shared" si="4"/>
        <v>29476885069.051609</v>
      </c>
      <c r="G88" s="73">
        <f>IFERROR(((E88/F88)-1)*100,IF(E88+F88&lt;&gt;0,100,0))</f>
        <v>4.9987358554383077</v>
      </c>
    </row>
    <row r="89" spans="1:7" x14ac:dyDescent="0.2">
      <c r="A89" s="66" t="s">
        <v>94</v>
      </c>
      <c r="B89" s="73">
        <f>IFERROR((B75/B87)*100,IF(B75+B87&lt;&gt;0,100,0))</f>
        <v>76.789098794295938</v>
      </c>
      <c r="C89" s="73">
        <f>IFERROR((C75/C87)*100,IF(C75+C87&lt;&gt;0,100,0))</f>
        <v>73.557901641568677</v>
      </c>
      <c r="D89" s="73">
        <f>IFERROR(((B89/C89)-1)*100,IF(B89+C89&lt;&gt;0,100,0))</f>
        <v>4.3927261118352323</v>
      </c>
      <c r="E89" s="73">
        <f>IFERROR((E75/E87)*100,IF(E75+E87&lt;&gt;0,100,0))</f>
        <v>71.751077782701316</v>
      </c>
      <c r="F89" s="73">
        <f>IFERROR((F75/F87)*100,IF(F75+F87&lt;&gt;0,100,0))</f>
        <v>69.818941311958071</v>
      </c>
      <c r="G89" s="73">
        <f>IFERROR(((E89/F89)-1)*100,IF(E89+F89&lt;&gt;0,100,0))</f>
        <v>2.7673528621843024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71267235.785999998</v>
      </c>
      <c r="C97" s="107">
        <v>101881240.097</v>
      </c>
      <c r="D97" s="52">
        <f>B97-C97</f>
        <v>-30614004.311000004</v>
      </c>
      <c r="E97" s="107">
        <v>3711141163.5970001</v>
      </c>
      <c r="F97" s="107">
        <v>4573657852.4890003</v>
      </c>
      <c r="G97" s="68">
        <f>E97-F97</f>
        <v>-862516688.8920002</v>
      </c>
    </row>
    <row r="98" spans="1:7" s="15" customFormat="1" ht="13.5" x14ac:dyDescent="0.2">
      <c r="A98" s="66" t="s">
        <v>88</v>
      </c>
      <c r="B98" s="53">
        <v>64672295.689999998</v>
      </c>
      <c r="C98" s="107">
        <v>96275739.028999999</v>
      </c>
      <c r="D98" s="52">
        <f>B98-C98</f>
        <v>-31603443.339000002</v>
      </c>
      <c r="E98" s="107">
        <v>3641252228.618</v>
      </c>
      <c r="F98" s="107">
        <v>4535173705.9160004</v>
      </c>
      <c r="G98" s="68">
        <f>E98-F98</f>
        <v>-893921477.29800034</v>
      </c>
    </row>
    <row r="99" spans="1:7" s="15" customFormat="1" ht="12" x14ac:dyDescent="0.2">
      <c r="A99" s="69" t="s">
        <v>16</v>
      </c>
      <c r="B99" s="52">
        <f>B97-B98</f>
        <v>6594940.0960000008</v>
      </c>
      <c r="C99" s="52">
        <f>C97-C98</f>
        <v>5605501.0680000037</v>
      </c>
      <c r="D99" s="70"/>
      <c r="E99" s="52">
        <f>E97-E98</f>
        <v>69888934.979000092</v>
      </c>
      <c r="F99" s="70">
        <f>F97-F98</f>
        <v>38484146.572999954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1090.9402603774599</v>
      </c>
      <c r="C111" s="108">
        <v>874.54003849114804</v>
      </c>
      <c r="D111" s="73">
        <f>IFERROR(((B111/C111)-1)*100,IF(B111+C111&lt;&gt;0,100,0))</f>
        <v>24.744461358186555</v>
      </c>
      <c r="E111" s="72"/>
      <c r="F111" s="109">
        <v>1090.9402603774599</v>
      </c>
      <c r="G111" s="109">
        <v>1086.08197345547</v>
      </c>
    </row>
    <row r="112" spans="1:7" s="15" customFormat="1" ht="12" x14ac:dyDescent="0.2">
      <c r="A112" s="66" t="s">
        <v>50</v>
      </c>
      <c r="B112" s="109">
        <v>1073.7121050594999</v>
      </c>
      <c r="C112" s="108">
        <v>862.04847698667504</v>
      </c>
      <c r="D112" s="73">
        <f>IFERROR(((B112/C112)-1)*100,IF(B112+C112&lt;&gt;0,100,0))</f>
        <v>24.55356441353549</v>
      </c>
      <c r="E112" s="72"/>
      <c r="F112" s="109">
        <v>1073.7121050594999</v>
      </c>
      <c r="G112" s="109">
        <v>1069.1961146362701</v>
      </c>
    </row>
    <row r="113" spans="1:7" s="15" customFormat="1" ht="12" x14ac:dyDescent="0.2">
      <c r="A113" s="66" t="s">
        <v>51</v>
      </c>
      <c r="B113" s="109">
        <v>1190.9828591662899</v>
      </c>
      <c r="C113" s="108">
        <v>938.15092923531404</v>
      </c>
      <c r="D113" s="73">
        <f>IFERROR(((B113/C113)-1)*100,IF(B113+C113&lt;&gt;0,100,0))</f>
        <v>26.950027128050593</v>
      </c>
      <c r="E113" s="72"/>
      <c r="F113" s="109">
        <v>1190.9828591662899</v>
      </c>
      <c r="G113" s="109">
        <v>1182.3910563290699</v>
      </c>
    </row>
    <row r="114" spans="1:7" s="25" customFormat="1" ht="12" x14ac:dyDescent="0.2">
      <c r="A114" s="69" t="s">
        <v>52</v>
      </c>
      <c r="B114" s="73"/>
      <c r="C114" s="72"/>
      <c r="D114" s="74"/>
      <c r="E114" s="72"/>
      <c r="F114" s="58"/>
      <c r="G114" s="58"/>
    </row>
    <row r="115" spans="1:7" s="15" customFormat="1" ht="12" x14ac:dyDescent="0.2">
      <c r="A115" s="66" t="s">
        <v>56</v>
      </c>
      <c r="B115" s="109">
        <v>764.592279374707</v>
      </c>
      <c r="C115" s="108">
        <v>682.34473955543695</v>
      </c>
      <c r="D115" s="73">
        <f>IFERROR(((B115/C115)-1)*100,IF(B115+C115&lt;&gt;0,100,0))</f>
        <v>12.053663647038038</v>
      </c>
      <c r="E115" s="72"/>
      <c r="F115" s="109">
        <v>764.97696983941</v>
      </c>
      <c r="G115" s="109">
        <v>764.57214108650203</v>
      </c>
    </row>
    <row r="116" spans="1:7" s="15" customFormat="1" ht="12" x14ac:dyDescent="0.2">
      <c r="A116" s="66" t="s">
        <v>57</v>
      </c>
      <c r="B116" s="109">
        <v>1047.87531711969</v>
      </c>
      <c r="C116" s="108">
        <v>890.94536916036998</v>
      </c>
      <c r="D116" s="73">
        <f>IFERROR(((B116/C116)-1)*100,IF(B116+C116&lt;&gt;0,100,0))</f>
        <v>17.613868750135751</v>
      </c>
      <c r="E116" s="72"/>
      <c r="F116" s="109">
        <v>1048.75265288273</v>
      </c>
      <c r="G116" s="109">
        <v>1047.39583691133</v>
      </c>
    </row>
    <row r="117" spans="1:7" s="15" customFormat="1" ht="12" x14ac:dyDescent="0.2">
      <c r="A117" s="66" t="s">
        <v>59</v>
      </c>
      <c r="B117" s="109">
        <v>1261.85593435287</v>
      </c>
      <c r="C117" s="108">
        <v>999.45790363180197</v>
      </c>
      <c r="D117" s="73">
        <f>IFERROR(((B117/C117)-1)*100,IF(B117+C117&lt;&gt;0,100,0))</f>
        <v>26.254035289287671</v>
      </c>
      <c r="E117" s="72"/>
      <c r="F117" s="109">
        <v>1261.85593435287</v>
      </c>
      <c r="G117" s="109">
        <v>1256.8693250952599</v>
      </c>
    </row>
    <row r="118" spans="1:7" s="15" customFormat="1" ht="12" x14ac:dyDescent="0.2">
      <c r="A118" s="66" t="s">
        <v>58</v>
      </c>
      <c r="B118" s="109">
        <v>1195.25447577562</v>
      </c>
      <c r="C118" s="108">
        <v>907.16385350865596</v>
      </c>
      <c r="D118" s="73">
        <f>IFERROR(((B118/C118)-1)*100,IF(B118+C118&lt;&gt;0,100,0))</f>
        <v>31.757286310814759</v>
      </c>
      <c r="E118" s="72"/>
      <c r="F118" s="109">
        <v>1195.25447577562</v>
      </c>
      <c r="G118" s="109">
        <v>1184.66869463379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319</v>
      </c>
      <c r="C127" s="53">
        <v>95</v>
      </c>
      <c r="D127" s="73">
        <f>IFERROR(((B127/C127)-1)*100,IF(B127+C127&lt;&gt;0,100,0))</f>
        <v>235.78947368421049</v>
      </c>
      <c r="E127" s="53">
        <v>11517</v>
      </c>
      <c r="F127" s="53">
        <v>12963</v>
      </c>
      <c r="G127" s="73">
        <f>IFERROR(((E127/F127)-1)*100,IF(E127+F127&lt;&gt;0,100,0))</f>
        <v>-11.154825271927793</v>
      </c>
    </row>
    <row r="128" spans="1:7" s="15" customFormat="1" ht="12" x14ac:dyDescent="0.2">
      <c r="A128" s="66" t="s">
        <v>74</v>
      </c>
      <c r="B128" s="54">
        <v>0</v>
      </c>
      <c r="C128" s="53">
        <v>0</v>
      </c>
      <c r="D128" s="73">
        <f>IFERROR(((B128/C128)-1)*100,IF(B128+C128&lt;&gt;0,100,0))</f>
        <v>0</v>
      </c>
      <c r="E128" s="53">
        <v>269</v>
      </c>
      <c r="F128" s="53">
        <v>251</v>
      </c>
      <c r="G128" s="73">
        <f>IFERROR(((E128/F128)-1)*100,IF(E128+F128&lt;&gt;0,100,0))</f>
        <v>7.1713147410358502</v>
      </c>
    </row>
    <row r="129" spans="1:7" s="25" customFormat="1" ht="12" x14ac:dyDescent="0.2">
      <c r="A129" s="69" t="s">
        <v>34</v>
      </c>
      <c r="B129" s="70">
        <f>SUM(B126:B128)</f>
        <v>319</v>
      </c>
      <c r="C129" s="70">
        <f>SUM(C126:C128)</f>
        <v>95</v>
      </c>
      <c r="D129" s="73">
        <f>IFERROR(((B129/C129)-1)*100,IF(B129+C129&lt;&gt;0,100,0))</f>
        <v>235.78947368421049</v>
      </c>
      <c r="E129" s="70">
        <f>SUM(E126:E128)</f>
        <v>11786</v>
      </c>
      <c r="F129" s="70">
        <f>SUM(F126:F128)</f>
        <v>13220</v>
      </c>
      <c r="G129" s="73">
        <f>IFERROR(((E129/F129)-1)*100,IF(E129+F129&lt;&gt;0,100,0))</f>
        <v>-10.847201210287437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10</v>
      </c>
      <c r="D132" s="73">
        <f>IFERROR(((B132/C132)-1)*100,IF(B132+C132&lt;&gt;0,100,0))</f>
        <v>-100</v>
      </c>
      <c r="E132" s="53">
        <v>906</v>
      </c>
      <c r="F132" s="53">
        <v>765</v>
      </c>
      <c r="G132" s="73">
        <f>IFERROR(((E132/F132)-1)*100,IF(E132+F132&lt;&gt;0,100,0))</f>
        <v>18.43137254901961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10</v>
      </c>
      <c r="D134" s="73">
        <f>IFERROR(((B134/C134)-1)*100,IF(B134+C134&lt;&gt;0,100,0))</f>
        <v>-100</v>
      </c>
      <c r="E134" s="70">
        <f>SUM(E132:E133)</f>
        <v>906</v>
      </c>
      <c r="F134" s="70">
        <f>SUM(F132:F133)</f>
        <v>765</v>
      </c>
      <c r="G134" s="73">
        <f>IFERROR(((E134/F134)-1)*100,IF(E134+F134&lt;&gt;0,100,0))</f>
        <v>18.43137254901961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90689</v>
      </c>
      <c r="C138" s="53">
        <v>43730</v>
      </c>
      <c r="D138" s="73">
        <f>IFERROR(((B138/C138)-1)*100,IF(B138+C138&lt;&gt;0,100,0))</f>
        <v>107.38394694717583</v>
      </c>
      <c r="E138" s="53">
        <v>11142024</v>
      </c>
      <c r="F138" s="53">
        <v>10524256</v>
      </c>
      <c r="G138" s="73">
        <f>IFERROR(((E138/F138)-1)*100,IF(E138+F138&lt;&gt;0,100,0))</f>
        <v>5.8699446307653558</v>
      </c>
    </row>
    <row r="139" spans="1:7" s="15" customFormat="1" ht="12" x14ac:dyDescent="0.2">
      <c r="A139" s="66" t="s">
        <v>74</v>
      </c>
      <c r="B139" s="54">
        <v>0</v>
      </c>
      <c r="C139" s="53">
        <v>0</v>
      </c>
      <c r="D139" s="73">
        <f>IFERROR(((B139/C139)-1)*100,IF(B139+C139&lt;&gt;0,100,0))</f>
        <v>0</v>
      </c>
      <c r="E139" s="53">
        <v>9820</v>
      </c>
      <c r="F139" s="53">
        <v>11627</v>
      </c>
      <c r="G139" s="73">
        <f>IFERROR(((E139/F139)-1)*100,IF(E139+F139&lt;&gt;0,100,0))</f>
        <v>-15.54141223015395</v>
      </c>
    </row>
    <row r="140" spans="1:7" s="15" customFormat="1" ht="12" x14ac:dyDescent="0.2">
      <c r="A140" s="69" t="s">
        <v>34</v>
      </c>
      <c r="B140" s="70">
        <f>SUM(B137:B139)</f>
        <v>90689</v>
      </c>
      <c r="C140" s="70">
        <f>SUM(C137:C139)</f>
        <v>43730</v>
      </c>
      <c r="D140" s="73">
        <f>IFERROR(((B140/C140)-1)*100,IF(B140+C140&lt;&gt;0,100,0))</f>
        <v>107.38394694717583</v>
      </c>
      <c r="E140" s="70">
        <f>SUM(E137:E139)</f>
        <v>11151844</v>
      </c>
      <c r="F140" s="70">
        <f>SUM(F137:F139)</f>
        <v>10536713</v>
      </c>
      <c r="G140" s="73">
        <f>IFERROR(((E140/F140)-1)*100,IF(E140+F140&lt;&gt;0,100,0))</f>
        <v>5.8379781246770124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10213</v>
      </c>
      <c r="D143" s="73">
        <f>IFERROR(((B143/C143)-1)*100,)</f>
        <v>-100</v>
      </c>
      <c r="E143" s="53">
        <v>667492</v>
      </c>
      <c r="F143" s="53">
        <v>429180</v>
      </c>
      <c r="G143" s="73">
        <f>IFERROR(((E143/F143)-1)*100,)</f>
        <v>55.527284589216649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10213</v>
      </c>
      <c r="D145" s="73">
        <f>IFERROR(((B145/C145)-1)*100,)</f>
        <v>-100</v>
      </c>
      <c r="E145" s="70">
        <f>SUM(E143:E144)</f>
        <v>667492</v>
      </c>
      <c r="F145" s="70">
        <f>SUM(F143:F144)</f>
        <v>429180</v>
      </c>
      <c r="G145" s="73">
        <f>IFERROR(((E145/F145)-1)*100,)</f>
        <v>55.527284589216649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9199118.3901300002</v>
      </c>
      <c r="C149" s="53">
        <v>3817897.0509700002</v>
      </c>
      <c r="D149" s="73">
        <f>IFERROR(((B149/C149)-1)*100,IF(B149+C149&lt;&gt;0,100,0))</f>
        <v>140.94726147193546</v>
      </c>
      <c r="E149" s="53">
        <v>965635284.66506004</v>
      </c>
      <c r="F149" s="53">
        <v>916318608.06330001</v>
      </c>
      <c r="G149" s="73">
        <f>IFERROR(((E149/F149)-1)*100,IF(E149+F149&lt;&gt;0,100,0))</f>
        <v>5.3820446477665707</v>
      </c>
    </row>
    <row r="150" spans="1:7" x14ac:dyDescent="0.2">
      <c r="A150" s="66" t="s">
        <v>74</v>
      </c>
      <c r="B150" s="54">
        <v>0</v>
      </c>
      <c r="C150" s="53">
        <v>0</v>
      </c>
      <c r="D150" s="73">
        <f>IFERROR(((B150/C150)-1)*100,IF(B150+C150&lt;&gt;0,100,0))</f>
        <v>0</v>
      </c>
      <c r="E150" s="53">
        <v>71430614.560000002</v>
      </c>
      <c r="F150" s="53">
        <v>77333339.620000005</v>
      </c>
      <c r="G150" s="73">
        <f>IFERROR(((E150/F150)-1)*100,IF(E150+F150&lt;&gt;0,100,0))</f>
        <v>-7.6328335088136186</v>
      </c>
    </row>
    <row r="151" spans="1:7" s="15" customFormat="1" ht="12" x14ac:dyDescent="0.2">
      <c r="A151" s="69" t="s">
        <v>34</v>
      </c>
      <c r="B151" s="70">
        <f>SUM(B148:B150)</f>
        <v>9199118.3901300002</v>
      </c>
      <c r="C151" s="70">
        <f>SUM(C148:C150)</f>
        <v>3817897.0509700002</v>
      </c>
      <c r="D151" s="73">
        <f>IFERROR(((B151/C151)-1)*100,IF(B151+C151&lt;&gt;0,100,0))</f>
        <v>140.94726147193546</v>
      </c>
      <c r="E151" s="70">
        <f>SUM(E148:E150)</f>
        <v>1037065899.22506</v>
      </c>
      <c r="F151" s="70">
        <f>SUM(F148:F150)</f>
        <v>993671026.44080007</v>
      </c>
      <c r="G151" s="73">
        <f>IFERROR(((E151/F151)-1)*100,IF(E151+F151&lt;&gt;0,100,0))</f>
        <v>4.3671267078899012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20557.323059999999</v>
      </c>
      <c r="D154" s="73">
        <f>IFERROR(((B154/C154)-1)*100,IF(B154+C154&lt;&gt;0,100,0))</f>
        <v>-100</v>
      </c>
      <c r="E154" s="53">
        <v>810373.61</v>
      </c>
      <c r="F154" s="53">
        <v>629535.8898918</v>
      </c>
      <c r="G154" s="73">
        <f>IFERROR(((E154/F154)-1)*100,IF(E154+F154&lt;&gt;0,100,0))</f>
        <v>28.725561641812192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20557.323059999999</v>
      </c>
      <c r="D156" s="73">
        <f>IFERROR(((B156/C156)-1)*100,IF(B156+C156&lt;&gt;0,100,0))</f>
        <v>-100</v>
      </c>
      <c r="E156" s="70">
        <f>SUM(E154:E155)</f>
        <v>810373.61</v>
      </c>
      <c r="F156" s="70">
        <f>SUM(F154:F155)</f>
        <v>629535.8898918</v>
      </c>
      <c r="G156" s="73">
        <f>IFERROR(((E156/F156)-1)*100,IF(E156+F156&lt;&gt;0,100,0))</f>
        <v>28.725561641812192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1442902</v>
      </c>
      <c r="C160" s="53">
        <v>1323460</v>
      </c>
      <c r="D160" s="73">
        <f>IFERROR(((B160/C160)-1)*100,IF(B160+C160&lt;&gt;0,100,0))</f>
        <v>9.0249799767276642</v>
      </c>
      <c r="E160" s="65"/>
      <c r="F160" s="65"/>
      <c r="G160" s="52"/>
    </row>
    <row r="161" spans="1:7" s="15" customFormat="1" ht="12" x14ac:dyDescent="0.2">
      <c r="A161" s="66" t="s">
        <v>74</v>
      </c>
      <c r="B161" s="54">
        <v>1593</v>
      </c>
      <c r="C161" s="53">
        <v>1401</v>
      </c>
      <c r="D161" s="73">
        <f>IFERROR(((B161/C161)-1)*100,IF(B161+C161&lt;&gt;0,100,0))</f>
        <v>13.704496788008559</v>
      </c>
      <c r="E161" s="65"/>
      <c r="F161" s="65"/>
      <c r="G161" s="52"/>
    </row>
    <row r="162" spans="1:7" s="25" customFormat="1" ht="12" x14ac:dyDescent="0.2">
      <c r="A162" s="69" t="s">
        <v>34</v>
      </c>
      <c r="B162" s="70">
        <f>SUM(B159:B161)</f>
        <v>1444495</v>
      </c>
      <c r="C162" s="70">
        <f>SUM(C159:C161)</f>
        <v>1324861</v>
      </c>
      <c r="D162" s="73">
        <f>IFERROR(((B162/C162)-1)*100,IF(B162+C162&lt;&gt;0,100,0))</f>
        <v>9.0299284226798235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168006</v>
      </c>
      <c r="C165" s="53">
        <v>132374</v>
      </c>
      <c r="D165" s="73">
        <f>IFERROR(((B165/C165)-1)*100,IF(B165+C165&lt;&gt;0,100,0))</f>
        <v>26.917672654750934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168006</v>
      </c>
      <c r="C167" s="70">
        <f>SUM(C165:C166)</f>
        <v>132374</v>
      </c>
      <c r="D167" s="73">
        <f>IFERROR(((B167/C167)-1)*100,IF(B167+C167&lt;&gt;0,100,0))</f>
        <v>26.917672654750934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22672</v>
      </c>
      <c r="C175" s="88">
        <v>26690</v>
      </c>
      <c r="D175" s="73">
        <f>IFERROR(((B175/C175)-1)*100,IF(B175+C175&lt;&gt;0,100,0))</f>
        <v>-15.054327463469463</v>
      </c>
      <c r="E175" s="88">
        <v>1115982</v>
      </c>
      <c r="F175" s="88">
        <v>944490</v>
      </c>
      <c r="G175" s="73">
        <f>IFERROR(((E175/F175)-1)*100,IF(E175+F175&lt;&gt;0,100,0))</f>
        <v>18.157100657497693</v>
      </c>
    </row>
    <row r="176" spans="1:7" x14ac:dyDescent="0.2">
      <c r="A176" s="66" t="s">
        <v>32</v>
      </c>
      <c r="B176" s="87">
        <v>123792</v>
      </c>
      <c r="C176" s="88">
        <v>131584</v>
      </c>
      <c r="D176" s="73">
        <f t="shared" ref="D176:D178" si="5">IFERROR(((B176/C176)-1)*100,IF(B176+C176&lt;&gt;0,100,0))</f>
        <v>-5.9216926070038927</v>
      </c>
      <c r="E176" s="88">
        <v>5147110</v>
      </c>
      <c r="F176" s="88">
        <v>5137730</v>
      </c>
      <c r="G176" s="73">
        <f>IFERROR(((E176/F176)-1)*100,IF(E176+F176&lt;&gt;0,100,0))</f>
        <v>0.18257090193529724</v>
      </c>
    </row>
    <row r="177" spans="1:7" x14ac:dyDescent="0.2">
      <c r="A177" s="66" t="s">
        <v>91</v>
      </c>
      <c r="B177" s="87">
        <v>55893563.74701</v>
      </c>
      <c r="C177" s="88">
        <v>54007713.134272002</v>
      </c>
      <c r="D177" s="73">
        <f t="shared" si="5"/>
        <v>3.4918171929432917</v>
      </c>
      <c r="E177" s="88">
        <v>2206601359.61306</v>
      </c>
      <c r="F177" s="88">
        <v>2054505750.15276</v>
      </c>
      <c r="G177" s="73">
        <f>IFERROR(((E177/F177)-1)*100,IF(E177+F177&lt;&gt;0,100,0))</f>
        <v>7.4030267108763814</v>
      </c>
    </row>
    <row r="178" spans="1:7" x14ac:dyDescent="0.2">
      <c r="A178" s="66" t="s">
        <v>92</v>
      </c>
      <c r="B178" s="87">
        <v>216106</v>
      </c>
      <c r="C178" s="88">
        <v>225658</v>
      </c>
      <c r="D178" s="73">
        <f t="shared" si="5"/>
        <v>-4.2329542936656361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502</v>
      </c>
      <c r="C181" s="88">
        <v>746</v>
      </c>
      <c r="D181" s="73">
        <f t="shared" ref="D181:D184" si="6">IFERROR(((B181/C181)-1)*100,IF(B181+C181&lt;&gt;0,100,0))</f>
        <v>-32.707774798927616</v>
      </c>
      <c r="E181" s="88">
        <v>30546</v>
      </c>
      <c r="F181" s="88">
        <v>24948</v>
      </c>
      <c r="G181" s="73">
        <f t="shared" ref="G181" si="7">IFERROR(((E181/F181)-1)*100,IF(E181+F181&lt;&gt;0,100,0))</f>
        <v>22.438672438672434</v>
      </c>
    </row>
    <row r="182" spans="1:7" x14ac:dyDescent="0.2">
      <c r="A182" s="66" t="s">
        <v>32</v>
      </c>
      <c r="B182" s="87">
        <v>10678</v>
      </c>
      <c r="C182" s="88">
        <v>7214</v>
      </c>
      <c r="D182" s="73">
        <f t="shared" si="6"/>
        <v>48.017743276961468</v>
      </c>
      <c r="E182" s="88">
        <v>355392</v>
      </c>
      <c r="F182" s="88">
        <v>306650</v>
      </c>
      <c r="G182" s="73">
        <f t="shared" ref="G182" si="8">IFERROR(((E182/F182)-1)*100,IF(E182+F182&lt;&gt;0,100,0))</f>
        <v>15.894994293168097</v>
      </c>
    </row>
    <row r="183" spans="1:7" x14ac:dyDescent="0.2">
      <c r="A183" s="66" t="s">
        <v>91</v>
      </c>
      <c r="B183" s="87">
        <v>132199.78596000001</v>
      </c>
      <c r="C183" s="88">
        <v>97090.495580000003</v>
      </c>
      <c r="D183" s="73">
        <f t="shared" si="6"/>
        <v>36.161408148412313</v>
      </c>
      <c r="E183" s="88">
        <v>7167507.7838399997</v>
      </c>
      <c r="F183" s="88">
        <v>3927721.1242</v>
      </c>
      <c r="G183" s="73">
        <f t="shared" ref="G183" si="9">IFERROR(((E183/F183)-1)*100,IF(E183+F183&lt;&gt;0,100,0))</f>
        <v>82.485149968479021</v>
      </c>
    </row>
    <row r="184" spans="1:7" x14ac:dyDescent="0.2">
      <c r="A184" s="66" t="s">
        <v>92</v>
      </c>
      <c r="B184" s="87">
        <v>78568</v>
      </c>
      <c r="C184" s="88">
        <v>63652</v>
      </c>
      <c r="D184" s="73">
        <f t="shared" si="6"/>
        <v>23.433670583799415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2024-09-23T10:20:58Z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