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548EA2BB-3515-4650-8642-659509DA5941}" xr6:coauthVersionLast="47" xr6:coauthVersionMax="47" xr10:uidLastSave="{00000000-0000-0000-0000-000000000000}"/>
  <bookViews>
    <workbookView xWindow="2340" yWindow="234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<sst xmlns="http://schemas.openxmlformats.org/spreadsheetml/2006/main" count="265" uniqueCount="100">
  <si>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</si>
  <si>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</si>
  <si>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</si>
  <si>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</si>
  <si>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</si>
  <si>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</si>
  <si>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</si>
  <si>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</si>
  <si>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</si>
  <si>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</si>
  <si>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</si>
  <si>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</si>
  <si>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</si>
  <si>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</si>
  <si>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</si>
  <si>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</si>
  <si>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</si>
  <si>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</si>
  <si>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</si>
  <si>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</si>
  <si>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</si>
  <si>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</si>
  <si>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</si>
  <si>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</si>
  <si>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</si>
  <si>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</si>
  <si>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</si>
  <si>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</si>
  <si>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</si>
  <si>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</si>
  <si>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</si>
  <si>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</si>
  <si>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</si>
  <si>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</si>
  <si>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</si>
  <si>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</si>
  <si>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</si>
  <si>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</si>
  <si>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</si>
  <si>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</si>
  <si>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</si>
  <si>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</si>
  <si>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</si>
  <si>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</si>
  <si>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</si>
  <si>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</si>
  <si>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</si>
  <si>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</si>
  <si>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</si>
  <si>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</si>
  <si>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</si>
  <si>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</si>
  <si>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</si>
  <si>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</si>
  <si>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</si>
  <si>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</si>
  <si>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</si>
  <si>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</si>
  <si>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</si>
  <si>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</si>
  <si>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</si>
  <si>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</si>
  <si>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</si>
  <si>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</si>
  <si>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</si>
  <si>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</si>
  <si>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</si>
  <si>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</si>
  <si>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</si>
  <si>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</si>
  <si>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</si>
  <si>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</si>
  <si>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</si>
  <si>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</si>
  <si>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</si>
  <si>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</si>
  <si>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</si>
  <si>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</si>
  <si>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</si>
  <si>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</si>
  <si>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</si>
  <si>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</si>
  <si>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</si>
  <si>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</si>
  <si>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</si>
  <si>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</si>
  <si>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</si>
  <si>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</si>
  <si>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</si>
  <si>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</si>
  <si>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</si>
  <si>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</si>
  <si>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</si>
  <si>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</si>
  <si>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</si>
  <si>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</si>
  <si>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</si>
  <si>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11 October 2024</t>
  </si>
  <si>
    <t>11.10.2024</t>
  </si>
  <si>
    <t>13.10.2023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</si>
</sst>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1858725</v>
      </c>
      <c r="C11" s="54">
        <v>1929455</v>
      </c>
      <c r="D11" s="73">
        <f>IFERROR(((B11/C11)-1)*100,IF(B11+C11&lt;&gt;0,100,0))</f>
        <v>-3.6658020010832071</v>
      </c>
      <c r="E11" s="54">
        <v>72894696</v>
      </c>
      <c r="F11" s="54">
        <v>62896844</v>
      </c>
      <c r="G11" s="73">
        <f>IFERROR(((E11/F11)-1)*100,IF(E11+F11&lt;&gt;0,100,0))</f>
        <v>15.895633809543774</v>
      </c>
    </row>
    <row r="12" spans="1:7" s="15" customFormat="1" ht="12" x14ac:dyDescent="0.2">
      <c r="A12" s="51" t="s">
        <v>9</v>
      </c>
      <c r="B12" s="54">
        <v>1554156.6540000001</v>
      </c>
      <c r="C12" s="54">
        <v>1533464.517</v>
      </c>
      <c r="D12" s="73">
        <f>IFERROR(((B12/C12)-1)*100,IF(B12+C12&lt;&gt;0,100,0))</f>
        <v>1.349371750738726</v>
      </c>
      <c r="E12" s="54">
        <v>60064085.825000003</v>
      </c>
      <c r="F12" s="54">
        <v>60377699.463</v>
      </c>
      <c r="G12" s="73">
        <f>IFERROR(((E12/F12)-1)*100,IF(E12+F12&lt;&gt;0,100,0))</f>
        <v>-0.51941965458982553</v>
      </c>
    </row>
    <row r="13" spans="1:7" s="15" customFormat="1" ht="12" x14ac:dyDescent="0.2">
      <c r="A13" s="51" t="s">
        <v>10</v>
      </c>
      <c r="B13" s="54">
        <v>107102312.45628101</v>
      </c>
      <c r="C13" s="54">
        <v>99991291.490866601</v>
      </c>
      <c r="D13" s="73">
        <f>IFERROR(((B13/C13)-1)*100,IF(B13+C13&lt;&gt;0,100,0))</f>
        <v>7.1116402832580139</v>
      </c>
      <c r="E13" s="54">
        <v>4175868317.75808</v>
      </c>
      <c r="F13" s="54">
        <v>4336146388.9864197</v>
      </c>
      <c r="G13" s="73">
        <f>IFERROR(((E13/F13)-1)*100,IF(E13+F13&lt;&gt;0,100,0))</f>
        <v>-3.69632518946863</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543</v>
      </c>
      <c r="C16" s="54">
        <v>376</v>
      </c>
      <c r="D16" s="73">
        <f>IFERROR(((B16/C16)-1)*100,IF(B16+C16&lt;&gt;0,100,0))</f>
        <v>44.414893617021264</v>
      </c>
      <c r="E16" s="54">
        <v>17945</v>
      </c>
      <c r="F16" s="54">
        <v>15077</v>
      </c>
      <c r="G16" s="73">
        <f>IFERROR(((E16/F16)-1)*100,IF(E16+F16&lt;&gt;0,100,0))</f>
        <v>19.022351926775883</v>
      </c>
    </row>
    <row r="17" spans="1:7" s="15" customFormat="1" ht="12" x14ac:dyDescent="0.2">
      <c r="A17" s="51" t="s">
        <v>9</v>
      </c>
      <c r="B17" s="54">
        <v>218101.266</v>
      </c>
      <c r="C17" s="54">
        <v>147937.06700000001</v>
      </c>
      <c r="D17" s="73">
        <f>IFERROR(((B17/C17)-1)*100,IF(B17+C17&lt;&gt;0,100,0))</f>
        <v>47.428410217163488</v>
      </c>
      <c r="E17" s="54">
        <v>8885592.216</v>
      </c>
      <c r="F17" s="54">
        <v>6726953.4019999998</v>
      </c>
      <c r="G17" s="73">
        <f>IFERROR(((E17/F17)-1)*100,IF(E17+F17&lt;&gt;0,100,0))</f>
        <v>32.089397458264138</v>
      </c>
    </row>
    <row r="18" spans="1:7" s="15" customFormat="1" ht="12" x14ac:dyDescent="0.2">
      <c r="A18" s="51" t="s">
        <v>10</v>
      </c>
      <c r="B18" s="54">
        <v>13727390.1779017</v>
      </c>
      <c r="C18" s="54">
        <v>9009437.0971116107</v>
      </c>
      <c r="D18" s="73">
        <f>IFERROR(((B18/C18)-1)*100,IF(B18+C18&lt;&gt;0,100,0))</f>
        <v>52.366790843155407</v>
      </c>
      <c r="E18" s="54">
        <v>464674521.04707998</v>
      </c>
      <c r="F18" s="54">
        <v>379861091.09965199</v>
      </c>
      <c r="G18" s="73">
        <f>IFERROR(((E18/F18)-1)*100,IF(E18+F18&lt;&gt;0,100,0))</f>
        <v>22.327485476836628</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13962807.822319999</v>
      </c>
      <c r="C24" s="53">
        <v>15752725.150730001</v>
      </c>
      <c r="D24" s="52">
        <f>B24-C24</f>
        <v>-1789917.3284100015</v>
      </c>
      <c r="E24" s="54">
        <v>586826031.11740994</v>
      </c>
      <c r="F24" s="54">
        <v>595168467.43912005</v>
      </c>
      <c r="G24" s="52">
        <f>E24-F24</f>
        <v>-8342436.3217101097</v>
      </c>
    </row>
    <row r="25" spans="1:7" s="15" customFormat="1" ht="12" x14ac:dyDescent="0.2">
      <c r="A25" s="55" t="s">
        <v>15</v>
      </c>
      <c r="B25" s="53">
        <v>17476587.540139999</v>
      </c>
      <c r="C25" s="53">
        <v>16282574.408469999</v>
      </c>
      <c r="D25" s="52">
        <f>B25-C25</f>
        <v>1194013.13167</v>
      </c>
      <c r="E25" s="54">
        <v>687095827.73355997</v>
      </c>
      <c r="F25" s="54">
        <v>698831125.25836003</v>
      </c>
      <c r="G25" s="52">
        <f>E25-F25</f>
        <v>-11735297.524800062</v>
      </c>
    </row>
    <row r="26" spans="1:7" s="25" customFormat="1" ht="12" x14ac:dyDescent="0.2">
      <c r="A26" s="56" t="s">
        <v>16</v>
      </c>
      <c r="B26" s="57">
        <f>B24-B25</f>
        <v>-3513779.7178199999</v>
      </c>
      <c r="C26" s="57">
        <f>C24-C25</f>
        <v>-529849.2577399984</v>
      </c>
      <c r="D26" s="57"/>
      <c r="E26" s="57">
        <f>E24-E25</f>
        <v>-100269796.61615002</v>
      </c>
      <c r="F26" s="57">
        <f>F24-F25</f>
        <v>-103662657.81923997</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86149.449758620001</v>
      </c>
      <c r="C33" s="104">
        <v>72919.721918900002</v>
      </c>
      <c r="D33" s="73">
        <f t="shared" ref="D33:D42" si="0">IFERROR(((B33/C33)-1)*100,IF(B33+C33&lt;&gt;0,100,0))</f>
        <v>18.142866554584323</v>
      </c>
      <c r="E33" s="51"/>
      <c r="F33" s="104">
        <v>86655.74</v>
      </c>
      <c r="G33" s="104">
        <v>84677.53</v>
      </c>
    </row>
    <row r="34" spans="1:7" s="15" customFormat="1" ht="12" x14ac:dyDescent="0.2">
      <c r="A34" s="51" t="s">
        <v>23</v>
      </c>
      <c r="B34" s="104">
        <v>91188.838143920002</v>
      </c>
      <c r="C34" s="104">
        <v>73752.159583290006</v>
      </c>
      <c r="D34" s="73">
        <f t="shared" si="0"/>
        <v>23.64226167633554</v>
      </c>
      <c r="E34" s="51"/>
      <c r="F34" s="104">
        <v>91489.88</v>
      </c>
      <c r="G34" s="104">
        <v>89573.759999999995</v>
      </c>
    </row>
    <row r="35" spans="1:7" s="15" customFormat="1" ht="12" x14ac:dyDescent="0.2">
      <c r="A35" s="51" t="s">
        <v>24</v>
      </c>
      <c r="B35" s="104">
        <v>88903.385178190001</v>
      </c>
      <c r="C35" s="104">
        <v>67373.03347876</v>
      </c>
      <c r="D35" s="73">
        <f t="shared" si="0"/>
        <v>31.956927850395299</v>
      </c>
      <c r="E35" s="51"/>
      <c r="F35" s="104">
        <v>89023.96</v>
      </c>
      <c r="G35" s="104">
        <v>87115.69</v>
      </c>
    </row>
    <row r="36" spans="1:7" s="15" customFormat="1" ht="12" x14ac:dyDescent="0.2">
      <c r="A36" s="51" t="s">
        <v>25</v>
      </c>
      <c r="B36" s="104">
        <v>78006.744578919999</v>
      </c>
      <c r="C36" s="104">
        <v>67153.068609979993</v>
      </c>
      <c r="D36" s="73">
        <f t="shared" si="0"/>
        <v>16.162591216757871</v>
      </c>
      <c r="E36" s="51"/>
      <c r="F36" s="104">
        <v>78622.149999999994</v>
      </c>
      <c r="G36" s="104">
        <v>76641.600000000006</v>
      </c>
    </row>
    <row r="37" spans="1:7" s="15" customFormat="1" ht="12" x14ac:dyDescent="0.2">
      <c r="A37" s="51" t="s">
        <v>79</v>
      </c>
      <c r="B37" s="104">
        <v>57651.431567860003</v>
      </c>
      <c r="C37" s="104">
        <v>60184.045405559998</v>
      </c>
      <c r="D37" s="73">
        <f t="shared" si="0"/>
        <v>-4.2081149923265615</v>
      </c>
      <c r="E37" s="51"/>
      <c r="F37" s="104">
        <v>58821.4</v>
      </c>
      <c r="G37" s="104">
        <v>56285.52</v>
      </c>
    </row>
    <row r="38" spans="1:7" s="15" customFormat="1" ht="12" x14ac:dyDescent="0.2">
      <c r="A38" s="51" t="s">
        <v>26</v>
      </c>
      <c r="B38" s="104">
        <v>118409.57403105999</v>
      </c>
      <c r="C38" s="104">
        <v>97090.537966389995</v>
      </c>
      <c r="D38" s="73">
        <f t="shared" si="0"/>
        <v>21.957892613644848</v>
      </c>
      <c r="E38" s="51"/>
      <c r="F38" s="104">
        <v>120638.43</v>
      </c>
      <c r="G38" s="104">
        <v>116829.62</v>
      </c>
    </row>
    <row r="39" spans="1:7" s="15" customFormat="1" ht="12" x14ac:dyDescent="0.2">
      <c r="A39" s="51" t="s">
        <v>27</v>
      </c>
      <c r="B39" s="104">
        <v>21233.153123740001</v>
      </c>
      <c r="C39" s="104">
        <v>16035.00538563</v>
      </c>
      <c r="D39" s="73">
        <f t="shared" si="0"/>
        <v>32.417499171957843</v>
      </c>
      <c r="E39" s="51"/>
      <c r="F39" s="104">
        <v>21274.02</v>
      </c>
      <c r="G39" s="104">
        <v>20521.169999999998</v>
      </c>
    </row>
    <row r="40" spans="1:7" s="15" customFormat="1" ht="12" x14ac:dyDescent="0.2">
      <c r="A40" s="51" t="s">
        <v>28</v>
      </c>
      <c r="B40" s="104">
        <v>121345.64784381</v>
      </c>
      <c r="C40" s="104">
        <v>96813.823881610006</v>
      </c>
      <c r="D40" s="73">
        <f t="shared" si="0"/>
        <v>25.339174694926882</v>
      </c>
      <c r="E40" s="51"/>
      <c r="F40" s="104">
        <v>122166.1</v>
      </c>
      <c r="G40" s="104">
        <v>119188.93</v>
      </c>
    </row>
    <row r="41" spans="1:7" s="15" customFormat="1" ht="12" x14ac:dyDescent="0.2">
      <c r="A41" s="51" t="s">
        <v>29</v>
      </c>
      <c r="B41" s="59"/>
      <c r="C41" s="59"/>
      <c r="D41" s="73">
        <f t="shared" si="0"/>
        <v>0</v>
      </c>
      <c r="E41" s="51"/>
      <c r="F41" s="59"/>
      <c r="G41" s="59"/>
    </row>
    <row r="42" spans="1:7" s="15" customFormat="1" ht="12" x14ac:dyDescent="0.2">
      <c r="A42" s="51" t="s">
        <v>78</v>
      </c>
      <c r="B42" s="104">
        <v>626.70024587</v>
      </c>
      <c r="C42" s="104">
        <v>639.69817876000002</v>
      </c>
      <c r="D42" s="73">
        <f t="shared" si="0"/>
        <v>-2.0318852423803047</v>
      </c>
      <c r="E42" s="51"/>
      <c r="F42" s="104">
        <v>642.76</v>
      </c>
      <c r="G42" s="104">
        <v>618.79999999999995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19883.363645547401</v>
      </c>
      <c r="D48" s="59"/>
      <c r="E48" s="105">
        <v>17429.168175117898</v>
      </c>
      <c r="F48" s="59"/>
      <c r="G48" s="73">
        <f>IFERROR(((C48/E48)-1)*100,IF(C48+E48&lt;&gt;0,100,0))</f>
        <v>14.080967294429714</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2541</v>
      </c>
      <c r="D54" s="62"/>
      <c r="E54" s="106">
        <v>478450</v>
      </c>
      <c r="F54" s="106">
        <v>59696081.984999999</v>
      </c>
      <c r="G54" s="106">
        <v>10858339.438340001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5324</v>
      </c>
      <c r="C68" s="53">
        <v>5216</v>
      </c>
      <c r="D68" s="73">
        <f>IFERROR(((B68/C68)-1)*100,IF(B68+C68&lt;&gt;0,100,0))</f>
        <v>2.0705521472392574</v>
      </c>
      <c r="E68" s="53">
        <v>246297</v>
      </c>
      <c r="F68" s="53">
        <v>265958</v>
      </c>
      <c r="G68" s="73">
        <f>IFERROR(((E68/F68)-1)*100,IF(E68+F68&lt;&gt;0,100,0))</f>
        <v>-7.3925206235571084</v>
      </c>
    </row>
    <row r="69" spans="1:7" s="15" customFormat="1" ht="12" x14ac:dyDescent="0.2">
      <c r="A69" s="66" t="s">
        <v>54</v>
      </c>
      <c r="B69" s="54">
        <v>234633657.06099999</v>
      </c>
      <c r="C69" s="53">
        <v>200197536.227</v>
      </c>
      <c r="D69" s="73">
        <f>IFERROR(((B69/C69)-1)*100,IF(B69+C69&lt;&gt;0,100,0))</f>
        <v>17.201071243431066</v>
      </c>
      <c r="E69" s="53">
        <v>9791920249.9430008</v>
      </c>
      <c r="F69" s="53">
        <v>9699410922.6520004</v>
      </c>
      <c r="G69" s="73">
        <f>IFERROR(((E69/F69)-1)*100,IF(E69+F69&lt;&gt;0,100,0))</f>
        <v>0.95376232668886729</v>
      </c>
    </row>
    <row r="70" spans="1:7" s="15" customFormat="1" ht="12" x14ac:dyDescent="0.2">
      <c r="A70" s="66" t="s">
        <v>55</v>
      </c>
      <c r="B70" s="54">
        <v>217795698.09603</v>
      </c>
      <c r="C70" s="53">
        <v>170787401.77777001</v>
      </c>
      <c r="D70" s="73">
        <f>IFERROR(((B70/C70)-1)*100,IF(B70+C70&lt;&gt;0,100,0))</f>
        <v>27.524451937870431</v>
      </c>
      <c r="E70" s="53">
        <v>8844549466.0388107</v>
      </c>
      <c r="F70" s="53">
        <v>8688761080.6158295</v>
      </c>
      <c r="G70" s="73">
        <f>IFERROR(((E70/F70)-1)*100,IF(E70+F70&lt;&gt;0,100,0))</f>
        <v>1.792987331307061</v>
      </c>
    </row>
    <row r="71" spans="1:7" s="15" customFormat="1" ht="12" x14ac:dyDescent="0.2">
      <c r="A71" s="66" t="s">
        <v>93</v>
      </c>
      <c r="B71" s="73">
        <f>IFERROR(B69/B68/1000,)</f>
        <v>44.070934834898573</v>
      </c>
      <c r="C71" s="73">
        <f>IFERROR(C69/C68/1000,)</f>
        <v>38.3814294913727</v>
      </c>
      <c r="D71" s="73">
        <f>IFERROR(((B71/C71)-1)*100,IF(B71+C71&lt;&gt;0,100,0))</f>
        <v>14.823588956749912</v>
      </c>
      <c r="E71" s="73">
        <f>IFERROR(E69/E68/1000,)</f>
        <v>39.756555093821689</v>
      </c>
      <c r="F71" s="73">
        <f>IFERROR(F69/F68/1000,)</f>
        <v>36.469709212176362</v>
      </c>
      <c r="G71" s="73">
        <f>IFERROR(((E71/F71)-1)*100,IF(E71+F71&lt;&gt;0,100,0))</f>
        <v>9.0125365752790962</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2817</v>
      </c>
      <c r="C74" s="53">
        <v>2594</v>
      </c>
      <c r="D74" s="73">
        <f>IFERROR(((B74/C74)-1)*100,IF(B74+C74&lt;&gt;0,100,0))</f>
        <v>8.5967617579028488</v>
      </c>
      <c r="E74" s="53">
        <v>105210</v>
      </c>
      <c r="F74" s="53">
        <v>112797</v>
      </c>
      <c r="G74" s="73">
        <f>IFERROR(((E74/F74)-1)*100,IF(E74+F74&lt;&gt;0,100,0))</f>
        <v>-6.7262427192212542</v>
      </c>
    </row>
    <row r="75" spans="1:7" s="15" customFormat="1" ht="12" x14ac:dyDescent="0.2">
      <c r="A75" s="66" t="s">
        <v>54</v>
      </c>
      <c r="B75" s="54">
        <v>712937503.18099999</v>
      </c>
      <c r="C75" s="53">
        <v>566030669.42900002</v>
      </c>
      <c r="D75" s="73">
        <f>IFERROR(((B75/C75)-1)*100,IF(B75+C75&lt;&gt;0,100,0))</f>
        <v>25.953864637793657</v>
      </c>
      <c r="E75" s="53">
        <v>27263370810.271</v>
      </c>
      <c r="F75" s="53">
        <v>24924863343.136002</v>
      </c>
      <c r="G75" s="73">
        <f>IFERROR(((E75/F75)-1)*100,IF(E75+F75&lt;&gt;0,100,0))</f>
        <v>9.3822278378870028</v>
      </c>
    </row>
    <row r="76" spans="1:7" s="15" customFormat="1" ht="12" x14ac:dyDescent="0.2">
      <c r="A76" s="66" t="s">
        <v>55</v>
      </c>
      <c r="B76" s="54">
        <v>688584533.57597995</v>
      </c>
      <c r="C76" s="53">
        <v>486797162.97668999</v>
      </c>
      <c r="D76" s="73">
        <f>IFERROR(((B76/C76)-1)*100,IF(B76+C76&lt;&gt;0,100,0))</f>
        <v>41.452043262822478</v>
      </c>
      <c r="E76" s="53">
        <v>24663759257.056702</v>
      </c>
      <c r="F76" s="53">
        <v>22554796001.491402</v>
      </c>
      <c r="G76" s="73">
        <f>IFERROR(((E76/F76)-1)*100,IF(E76+F76&lt;&gt;0,100,0))</f>
        <v>9.3503982719500112</v>
      </c>
    </row>
    <row r="77" spans="1:7" s="15" customFormat="1" ht="12" x14ac:dyDescent="0.2">
      <c r="A77" s="66" t="s">
        <v>93</v>
      </c>
      <c r="B77" s="73">
        <f>IFERROR(B75/B74/1000,)</f>
        <v>253.08395569080582</v>
      </c>
      <c r="C77" s="73">
        <f>IFERROR(C75/C74/1000,)</f>
        <v>218.20765976445645</v>
      </c>
      <c r="D77" s="73">
        <f>IFERROR(((B77/C77)-1)*100,IF(B77+C77&lt;&gt;0,100,0))</f>
        <v>15.983075921347801</v>
      </c>
      <c r="E77" s="73">
        <f>IFERROR(E75/E74/1000,)</f>
        <v>259.13288480440076</v>
      </c>
      <c r="F77" s="73">
        <f>IFERROR(F75/F74/1000,)</f>
        <v>220.97097744741438</v>
      </c>
      <c r="G77" s="73">
        <f>IFERROR(((E77/F77)-1)*100,IF(E77+F77&lt;&gt;0,100,0))</f>
        <v>17.270099357762025</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176</v>
      </c>
      <c r="C80" s="53">
        <v>187</v>
      </c>
      <c r="D80" s="73">
        <f>IFERROR(((B80/C80)-1)*100,IF(B80+C80&lt;&gt;0,100,0))</f>
        <v>-5.8823529411764719</v>
      </c>
      <c r="E80" s="53">
        <v>8770</v>
      </c>
      <c r="F80" s="53">
        <v>8942</v>
      </c>
      <c r="G80" s="73">
        <f>IFERROR(((E80/F80)-1)*100,IF(E80+F80&lt;&gt;0,100,0))</f>
        <v>-1.9235070454037162</v>
      </c>
    </row>
    <row r="81" spans="1:7" s="15" customFormat="1" ht="12" x14ac:dyDescent="0.2">
      <c r="A81" s="66" t="s">
        <v>54</v>
      </c>
      <c r="B81" s="54">
        <v>15616801.088</v>
      </c>
      <c r="C81" s="53">
        <v>16425241.334000001</v>
      </c>
      <c r="D81" s="73">
        <f>IFERROR(((B81/C81)-1)*100,IF(B81+C81&lt;&gt;0,100,0))</f>
        <v>-4.9219383116553832</v>
      </c>
      <c r="E81" s="53">
        <v>900229558.85699999</v>
      </c>
      <c r="F81" s="53">
        <v>1046321567.2460001</v>
      </c>
      <c r="G81" s="73">
        <f>IFERROR(((E81/F81)-1)*100,IF(E81+F81&lt;&gt;0,100,0))</f>
        <v>-13.96243879150132</v>
      </c>
    </row>
    <row r="82" spans="1:7" s="15" customFormat="1" ht="12" x14ac:dyDescent="0.2">
      <c r="A82" s="66" t="s">
        <v>55</v>
      </c>
      <c r="B82" s="54">
        <v>4916856.4178402098</v>
      </c>
      <c r="C82" s="53">
        <v>1625288.1707397499</v>
      </c>
      <c r="D82" s="73">
        <f>IFERROR(((B82/C82)-1)*100,IF(B82+C82&lt;&gt;0,100,0))</f>
        <v>202.5221315431283</v>
      </c>
      <c r="E82" s="53">
        <v>202923814.62907001</v>
      </c>
      <c r="F82" s="53">
        <v>337765544.15045702</v>
      </c>
      <c r="G82" s="73">
        <f>IFERROR(((E82/F82)-1)*100,IF(E82+F82&lt;&gt;0,100,0))</f>
        <v>-39.921694754430618</v>
      </c>
    </row>
    <row r="83" spans="1:7" x14ac:dyDescent="0.2">
      <c r="A83" s="66" t="s">
        <v>93</v>
      </c>
      <c r="B83" s="73">
        <f>IFERROR(B81/B80/1000,)</f>
        <v>88.731824363636363</v>
      </c>
      <c r="C83" s="73">
        <f>IFERROR(C81/C80/1000,)</f>
        <v>87.835515155080216</v>
      </c>
      <c r="D83" s="73">
        <f>IFERROR(((B83/C83)-1)*100,IF(B83+C83&lt;&gt;0,100,0))</f>
        <v>1.0204405438661635</v>
      </c>
      <c r="E83" s="73">
        <f>IFERROR(E81/E80/1000,)</f>
        <v>102.64875243523375</v>
      </c>
      <c r="F83" s="73">
        <f>IFERROR(F81/F80/1000,)</f>
        <v>117.01202943927534</v>
      </c>
      <c r="G83" s="73">
        <f>IFERROR(((E83/F83)-1)*100,IF(E83+F83&lt;&gt;0,100,0))</f>
        <v>-12.275043064265089</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8317</v>
      </c>
      <c r="C86" s="51">
        <f>C68+C74+C80</f>
        <v>7997</v>
      </c>
      <c r="D86" s="73">
        <f>IFERROR(((B86/C86)-1)*100,IF(B86+C86&lt;&gt;0,100,0))</f>
        <v>4.0015005627110245</v>
      </c>
      <c r="E86" s="51">
        <f>E68+E74+E80</f>
        <v>360277</v>
      </c>
      <c r="F86" s="51">
        <f>F68+F74+F80</f>
        <v>387697</v>
      </c>
      <c r="G86" s="73">
        <f>IFERROR(((E86/F86)-1)*100,IF(E86+F86&lt;&gt;0,100,0))</f>
        <v>-7.0725334475118418</v>
      </c>
    </row>
    <row r="87" spans="1:7" s="15" customFormat="1" ht="12" x14ac:dyDescent="0.2">
      <c r="A87" s="66" t="s">
        <v>54</v>
      </c>
      <c r="B87" s="51">
        <f t="shared" ref="B87:C87" si="1">B69+B75+B81</f>
        <v>963187961.32999992</v>
      </c>
      <c r="C87" s="51">
        <f t="shared" si="1"/>
        <v>782653446.99000001</v>
      </c>
      <c r="D87" s="73">
        <f>IFERROR(((B87/C87)-1)*100,IF(B87+C87&lt;&gt;0,100,0))</f>
        <v>23.066980032390582</v>
      </c>
      <c r="E87" s="51">
        <f t="shared" ref="E87:F87" si="2">E69+E75+E81</f>
        <v>37955520619.071007</v>
      </c>
      <c r="F87" s="51">
        <f t="shared" si="2"/>
        <v>35670595833.034004</v>
      </c>
      <c r="G87" s="73">
        <f>IFERROR(((E87/F87)-1)*100,IF(E87+F87&lt;&gt;0,100,0))</f>
        <v>6.4056255094033787</v>
      </c>
    </row>
    <row r="88" spans="1:7" s="15" customFormat="1" ht="12" x14ac:dyDescent="0.2">
      <c r="A88" s="66" t="s">
        <v>55</v>
      </c>
      <c r="B88" s="51">
        <f t="shared" ref="B88:C88" si="3">B70+B76+B82</f>
        <v>911297088.08985019</v>
      </c>
      <c r="C88" s="51">
        <f t="shared" si="3"/>
        <v>659209852.92519975</v>
      </c>
      <c r="D88" s="73">
        <f>IFERROR(((B88/C88)-1)*100,IF(B88+C88&lt;&gt;0,100,0))</f>
        <v>38.240817252052615</v>
      </c>
      <c r="E88" s="51">
        <f t="shared" ref="E88:F88" si="4">E70+E76+E82</f>
        <v>33711232537.724583</v>
      </c>
      <c r="F88" s="51">
        <f t="shared" si="4"/>
        <v>31581322626.257687</v>
      </c>
      <c r="G88" s="73">
        <f>IFERROR(((E88/F88)-1)*100,IF(E88+F88&lt;&gt;0,100,0))</f>
        <v>6.7442074439783672</v>
      </c>
    </row>
    <row r="89" spans="1:7" x14ac:dyDescent="0.2">
      <c r="A89" s="66" t="s">
        <v>94</v>
      </c>
      <c r="B89" s="73">
        <f>IFERROR((B75/B87)*100,IF(B75+B87&lt;&gt;0,100,0))</f>
        <v>74.018523050947778</v>
      </c>
      <c r="C89" s="73">
        <f>IFERROR((C75/C87)*100,IF(C75+C87&lt;&gt;0,100,0))</f>
        <v>72.322005557618425</v>
      </c>
      <c r="D89" s="73">
        <f>IFERROR(((B89/C89)-1)*100,IF(B89+C89&lt;&gt;0,100,0))</f>
        <v>2.3457832512370658</v>
      </c>
      <c r="E89" s="73">
        <f>IFERROR((E75/E87)*100,IF(E75+E87&lt;&gt;0,100,0))</f>
        <v>71.829790148030099</v>
      </c>
      <c r="F89" s="73">
        <f>IFERROR((F75/F87)*100,IF(F75+F87&lt;&gt;0,100,0))</f>
        <v>69.875096731783387</v>
      </c>
      <c r="G89" s="73">
        <f>IFERROR(((E89/F89)-1)*100,IF(E89+F89&lt;&gt;0,100,0))</f>
        <v>2.7974106765817242</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86403286.269999996</v>
      </c>
      <c r="C97" s="107">
        <v>96766881.174999997</v>
      </c>
      <c r="D97" s="52">
        <f>B97-C97</f>
        <v>-10363594.905000001</v>
      </c>
      <c r="E97" s="107">
        <v>3928602591.7600002</v>
      </c>
      <c r="F97" s="107">
        <v>4912840911.3179998</v>
      </c>
      <c r="G97" s="68">
        <f>E97-F97</f>
        <v>-984238319.55799961</v>
      </c>
    </row>
    <row r="98" spans="1:7" s="15" customFormat="1" ht="13.5" x14ac:dyDescent="0.2">
      <c r="A98" s="66" t="s">
        <v>88</v>
      </c>
      <c r="B98" s="53">
        <v>89066934.335999995</v>
      </c>
      <c r="C98" s="107">
        <v>95952839.297999993</v>
      </c>
      <c r="D98" s="52">
        <f>B98-C98</f>
        <v>-6885904.9619999975</v>
      </c>
      <c r="E98" s="107">
        <v>3837485277.414</v>
      </c>
      <c r="F98" s="107">
        <v>4881198369.467</v>
      </c>
      <c r="G98" s="68">
        <f>E98-F98</f>
        <v>-1043713092.053</v>
      </c>
    </row>
    <row r="99" spans="1:7" s="15" customFormat="1" ht="12" x14ac:dyDescent="0.2">
      <c r="A99" s="69" t="s">
        <v>16</v>
      </c>
      <c r="B99" s="52">
        <f>B97-B98</f>
        <v>-2663648.0659999996</v>
      </c>
      <c r="C99" s="52">
        <f>C97-C98</f>
        <v>814041.87700000405</v>
      </c>
      <c r="D99" s="70"/>
      <c r="E99" s="52">
        <f>E97-E98</f>
        <v>91117314.346000195</v>
      </c>
      <c r="F99" s="70">
        <f>F97-F98</f>
        <v>31642541.850999832</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1080.0667153448701</v>
      </c>
      <c r="C111" s="108">
        <v>877.994191305958</v>
      </c>
      <c r="D111" s="73">
        <f>IFERROR(((B111/C111)-1)*100,IF(B111+C111&lt;&gt;0,100,0))</f>
        <v>23.015246118922803</v>
      </c>
      <c r="E111" s="72"/>
      <c r="F111" s="109">
        <v>1080.0667153448701</v>
      </c>
      <c r="G111" s="109">
        <v>1073.99873966218</v>
      </c>
    </row>
    <row r="112" spans="1:7" s="15" customFormat="1" ht="12" x14ac:dyDescent="0.2">
      <c r="A112" s="66" t="s">
        <v>50</v>
      </c>
      <c r="B112" s="109">
        <v>1063.1393176654501</v>
      </c>
      <c r="C112" s="108">
        <v>865.34176915246803</v>
      </c>
      <c r="D112" s="73">
        <f>IFERROR(((B112/C112)-1)*100,IF(B112+C112&lt;&gt;0,100,0))</f>
        <v>22.857737319984995</v>
      </c>
      <c r="E112" s="72"/>
      <c r="F112" s="109">
        <v>1063.1393176654501</v>
      </c>
      <c r="G112" s="109">
        <v>1057.19221853318</v>
      </c>
    </row>
    <row r="113" spans="1:7" s="15" customFormat="1" ht="12" x14ac:dyDescent="0.2">
      <c r="A113" s="66" t="s">
        <v>51</v>
      </c>
      <c r="B113" s="109">
        <v>1177.4792494724099</v>
      </c>
      <c r="C113" s="108">
        <v>943.42388038189597</v>
      </c>
      <c r="D113" s="73">
        <f>IFERROR(((B113/C113)-1)*100,IF(B113+C113&lt;&gt;0,100,0))</f>
        <v>24.809141888137166</v>
      </c>
      <c r="E113" s="72"/>
      <c r="F113" s="109">
        <v>1177.4792494724099</v>
      </c>
      <c r="G113" s="109">
        <v>1170.54410671654</v>
      </c>
    </row>
    <row r="114" spans="1:7" s="25" customFormat="1" ht="12" x14ac:dyDescent="0.2">
      <c r="A114" s="69" t="s">
        <v>52</v>
      </c>
      <c r="B114" s="73"/>
      <c r="C114" s="72"/>
      <c r="D114" s="74"/>
      <c r="E114" s="72"/>
      <c r="F114" s="58"/>
      <c r="G114" s="58"/>
    </row>
    <row r="115" spans="1:7" s="15" customFormat="1" ht="12" x14ac:dyDescent="0.2">
      <c r="A115" s="66" t="s">
        <v>56</v>
      </c>
      <c r="B115" s="109">
        <v>766.01696510951194</v>
      </c>
      <c r="C115" s="108">
        <v>685.44692116256397</v>
      </c>
      <c r="D115" s="73">
        <f>IFERROR(((B115/C115)-1)*100,IF(B115+C115&lt;&gt;0,100,0))</f>
        <v>11.754381186846064</v>
      </c>
      <c r="E115" s="72"/>
      <c r="F115" s="109">
        <v>766.01696510951194</v>
      </c>
      <c r="G115" s="109">
        <v>764.38464233854597</v>
      </c>
    </row>
    <row r="116" spans="1:7" s="15" customFormat="1" ht="12" x14ac:dyDescent="0.2">
      <c r="A116" s="66" t="s">
        <v>57</v>
      </c>
      <c r="B116" s="109">
        <v>1041.2129532291599</v>
      </c>
      <c r="C116" s="108">
        <v>893.91707201044596</v>
      </c>
      <c r="D116" s="73">
        <f>IFERROR(((B116/C116)-1)*100,IF(B116+C116&lt;&gt;0,100,0))</f>
        <v>16.477577823571622</v>
      </c>
      <c r="E116" s="72"/>
      <c r="F116" s="109">
        <v>1041.4033214748599</v>
      </c>
      <c r="G116" s="109">
        <v>1036.4310648134001</v>
      </c>
    </row>
    <row r="117" spans="1:7" s="15" customFormat="1" ht="12" x14ac:dyDescent="0.2">
      <c r="A117" s="66" t="s">
        <v>59</v>
      </c>
      <c r="B117" s="109">
        <v>1250.88963602175</v>
      </c>
      <c r="C117" s="108">
        <v>1002.81787511757</v>
      </c>
      <c r="D117" s="73">
        <f>IFERROR(((B117/C117)-1)*100,IF(B117+C117&lt;&gt;0,100,0))</f>
        <v>24.737468992073588</v>
      </c>
      <c r="E117" s="72"/>
      <c r="F117" s="109">
        <v>1250.88963602175</v>
      </c>
      <c r="G117" s="109">
        <v>1243.28694062055</v>
      </c>
    </row>
    <row r="118" spans="1:7" s="15" customFormat="1" ht="12" x14ac:dyDescent="0.2">
      <c r="A118" s="66" t="s">
        <v>58</v>
      </c>
      <c r="B118" s="109">
        <v>1175.5934896405299</v>
      </c>
      <c r="C118" s="108">
        <v>911.53804332638697</v>
      </c>
      <c r="D118" s="73">
        <f>IFERROR(((B118/C118)-1)*100,IF(B118+C118&lt;&gt;0,100,0))</f>
        <v>28.9681213249807</v>
      </c>
      <c r="E118" s="72"/>
      <c r="F118" s="109">
        <v>1175.5934896405299</v>
      </c>
      <c r="G118" s="109">
        <v>1167.36841545844</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191</v>
      </c>
      <c r="C127" s="53">
        <v>1340</v>
      </c>
      <c r="D127" s="73">
        <f>IFERROR(((B127/C127)-1)*100,IF(B127+C127&lt;&gt;0,100,0))</f>
        <v>-85.746268656716424</v>
      </c>
      <c r="E127" s="53">
        <v>11985</v>
      </c>
      <c r="F127" s="53">
        <v>15086</v>
      </c>
      <c r="G127" s="73">
        <f>IFERROR(((E127/F127)-1)*100,IF(E127+F127&lt;&gt;0,100,0))</f>
        <v>-20.555481903751826</v>
      </c>
    </row>
    <row r="128" spans="1:7" s="15" customFormat="1" ht="12" x14ac:dyDescent="0.2">
      <c r="A128" s="66" t="s">
        <v>74</v>
      </c>
      <c r="B128" s="54">
        <v>5</v>
      </c>
      <c r="C128" s="53">
        <v>2</v>
      </c>
      <c r="D128" s="73">
        <f>IFERROR(((B128/C128)-1)*100,IF(B128+C128&lt;&gt;0,100,0))</f>
        <v>150</v>
      </c>
      <c r="E128" s="53">
        <v>279</v>
      </c>
      <c r="F128" s="53">
        <v>259</v>
      </c>
      <c r="G128" s="73">
        <f>IFERROR(((E128/F128)-1)*100,IF(E128+F128&lt;&gt;0,100,0))</f>
        <v>7.7220077220077288</v>
      </c>
    </row>
    <row r="129" spans="1:7" s="25" customFormat="1" ht="12" x14ac:dyDescent="0.2">
      <c r="A129" s="69" t="s">
        <v>34</v>
      </c>
      <c r="B129" s="70">
        <f>SUM(B126:B128)</f>
        <v>196</v>
      </c>
      <c r="C129" s="70">
        <f>SUM(C126:C128)</f>
        <v>1342</v>
      </c>
      <c r="D129" s="73">
        <f>IFERROR(((B129/C129)-1)*100,IF(B129+C129&lt;&gt;0,100,0))</f>
        <v>-85.394932935916543</v>
      </c>
      <c r="E129" s="70">
        <f>SUM(E126:E128)</f>
        <v>12264</v>
      </c>
      <c r="F129" s="70">
        <f>SUM(F126:F128)</f>
        <v>15351</v>
      </c>
      <c r="G129" s="73">
        <f>IFERROR(((E129/F129)-1)*100,IF(E129+F129&lt;&gt;0,100,0))</f>
        <v>-20.109439124487004</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3</v>
      </c>
      <c r="C132" s="53">
        <v>0</v>
      </c>
      <c r="D132" s="73">
        <f>IFERROR(((B132/C132)-1)*100,IF(B132+C132&lt;&gt;0,100,0))</f>
        <v>100</v>
      </c>
      <c r="E132" s="53">
        <v>939</v>
      </c>
      <c r="F132" s="53">
        <v>807</v>
      </c>
      <c r="G132" s="73">
        <f>IFERROR(((E132/F132)-1)*100,IF(E132+F132&lt;&gt;0,100,0))</f>
        <v>16.356877323420083</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3</v>
      </c>
      <c r="C134" s="70">
        <f>SUM(C132:C133)</f>
        <v>0</v>
      </c>
      <c r="D134" s="73">
        <f>IFERROR(((B134/C134)-1)*100,IF(B134+C134&lt;&gt;0,100,0))</f>
        <v>100</v>
      </c>
      <c r="E134" s="70">
        <f>SUM(E132:E133)</f>
        <v>939</v>
      </c>
      <c r="F134" s="70">
        <f>SUM(F132:F133)</f>
        <v>807</v>
      </c>
      <c r="G134" s="73">
        <f>IFERROR(((E134/F134)-1)*100,IF(E134+F134&lt;&gt;0,100,0))</f>
        <v>16.356877323420083</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126523</v>
      </c>
      <c r="C138" s="53">
        <v>732809</v>
      </c>
      <c r="D138" s="73">
        <f>IFERROR(((B138/C138)-1)*100,IF(B138+C138&lt;&gt;0,100,0))</f>
        <v>-82.734518817318019</v>
      </c>
      <c r="E138" s="53">
        <v>11959335</v>
      </c>
      <c r="F138" s="53">
        <v>12183346</v>
      </c>
      <c r="G138" s="73">
        <f>IFERROR(((E138/F138)-1)*100,IF(E138+F138&lt;&gt;0,100,0))</f>
        <v>-1.8386656670507429</v>
      </c>
    </row>
    <row r="139" spans="1:7" s="15" customFormat="1" ht="12" x14ac:dyDescent="0.2">
      <c r="A139" s="66" t="s">
        <v>74</v>
      </c>
      <c r="B139" s="54">
        <v>150</v>
      </c>
      <c r="C139" s="53">
        <v>288</v>
      </c>
      <c r="D139" s="73">
        <f>IFERROR(((B139/C139)-1)*100,IF(B139+C139&lt;&gt;0,100,0))</f>
        <v>-47.916666666666664</v>
      </c>
      <c r="E139" s="53">
        <v>10030</v>
      </c>
      <c r="F139" s="53">
        <v>11959</v>
      </c>
      <c r="G139" s="73">
        <f>IFERROR(((E139/F139)-1)*100,IF(E139+F139&lt;&gt;0,100,0))</f>
        <v>-16.130111213312148</v>
      </c>
    </row>
    <row r="140" spans="1:7" s="15" customFormat="1" ht="12" x14ac:dyDescent="0.2">
      <c r="A140" s="69" t="s">
        <v>34</v>
      </c>
      <c r="B140" s="70">
        <f>SUM(B137:B139)</f>
        <v>126673</v>
      </c>
      <c r="C140" s="70">
        <f>SUM(C137:C139)</f>
        <v>733097</v>
      </c>
      <c r="D140" s="73">
        <f>IFERROR(((B140/C140)-1)*100,IF(B140+C140&lt;&gt;0,100,0))</f>
        <v>-82.720840489048513</v>
      </c>
      <c r="E140" s="70">
        <f>SUM(E137:E139)</f>
        <v>11969365</v>
      </c>
      <c r="F140" s="70">
        <f>SUM(F137:F139)</f>
        <v>12196135</v>
      </c>
      <c r="G140" s="73">
        <f>IFERROR(((E140/F140)-1)*100,IF(E140+F140&lt;&gt;0,100,0))</f>
        <v>-1.8593595430027587</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363</v>
      </c>
      <c r="C143" s="53">
        <v>0</v>
      </c>
      <c r="D143" s="73">
        <f>IFERROR(((B143/C143)-1)*100,)</f>
        <v>0</v>
      </c>
      <c r="E143" s="53">
        <v>690757</v>
      </c>
      <c r="F143" s="53">
        <v>448923</v>
      </c>
      <c r="G143" s="73">
        <f>IFERROR(((E143/F143)-1)*100,)</f>
        <v>53.869817318337439</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363</v>
      </c>
      <c r="C145" s="70">
        <f>SUM(C143:C144)</f>
        <v>0</v>
      </c>
      <c r="D145" s="73">
        <f>IFERROR(((B145/C145)-1)*100,)</f>
        <v>0</v>
      </c>
      <c r="E145" s="70">
        <f>SUM(E143:E144)</f>
        <v>690757</v>
      </c>
      <c r="F145" s="70">
        <f>SUM(F143:F144)</f>
        <v>448923</v>
      </c>
      <c r="G145" s="73">
        <f>IFERROR(((E145/F145)-1)*100,)</f>
        <v>53.869817318337439</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12486771.59877</v>
      </c>
      <c r="C149" s="53">
        <v>63394489.839199997</v>
      </c>
      <c r="D149" s="73">
        <f>IFERROR(((B149/C149)-1)*100,IF(B149+C149&lt;&gt;0,100,0))</f>
        <v>-80.30306477669798</v>
      </c>
      <c r="E149" s="53">
        <v>1040645629.42918</v>
      </c>
      <c r="F149" s="53">
        <v>1055974884.08042</v>
      </c>
      <c r="G149" s="73">
        <f>IFERROR(((E149/F149)-1)*100,IF(E149+F149&lt;&gt;0,100,0))</f>
        <v>-1.4516684896903831</v>
      </c>
    </row>
    <row r="150" spans="1:7" x14ac:dyDescent="0.2">
      <c r="A150" s="66" t="s">
        <v>74</v>
      </c>
      <c r="B150" s="54">
        <v>786626.12</v>
      </c>
      <c r="C150" s="53">
        <v>2532219.84</v>
      </c>
      <c r="D150" s="73">
        <f>IFERROR(((B150/C150)-1)*100,IF(B150+C150&lt;&gt;0,100,0))</f>
        <v>-68.935314873767041</v>
      </c>
      <c r="E150" s="53">
        <v>72839372.480000004</v>
      </c>
      <c r="F150" s="53">
        <v>80251670.359999999</v>
      </c>
      <c r="G150" s="73">
        <f>IFERROR(((E150/F150)-1)*100,IF(E150+F150&lt;&gt;0,100,0))</f>
        <v>-9.2363160127998061</v>
      </c>
    </row>
    <row r="151" spans="1:7" s="15" customFormat="1" ht="12" x14ac:dyDescent="0.2">
      <c r="A151" s="69" t="s">
        <v>34</v>
      </c>
      <c r="B151" s="70">
        <f>SUM(B148:B150)</f>
        <v>13273397.718769999</v>
      </c>
      <c r="C151" s="70">
        <f>SUM(C148:C150)</f>
        <v>65926709.679199994</v>
      </c>
      <c r="D151" s="73">
        <f>IFERROR(((B151/C151)-1)*100,IF(B151+C151&lt;&gt;0,100,0))</f>
        <v>-79.86643382726291</v>
      </c>
      <c r="E151" s="70">
        <f>SUM(E148:E150)</f>
        <v>1113485001.9091799</v>
      </c>
      <c r="F151" s="70">
        <f>SUM(F148:F150)</f>
        <v>1136245633.1979201</v>
      </c>
      <c r="G151" s="73">
        <f>IFERROR(((E151/F151)-1)*100,IF(E151+F151&lt;&gt;0,100,0))</f>
        <v>-2.0031435654173868</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633.37933999999996</v>
      </c>
      <c r="C154" s="53">
        <v>0</v>
      </c>
      <c r="D154" s="73">
        <f>IFERROR(((B154/C154)-1)*100,IF(B154+C154&lt;&gt;0,100,0))</f>
        <v>100</v>
      </c>
      <c r="E154" s="53">
        <v>866111.98507000005</v>
      </c>
      <c r="F154" s="53">
        <v>669515.01389179996</v>
      </c>
      <c r="G154" s="73">
        <f>IFERROR(((E154/F154)-1)*100,IF(E154+F154&lt;&gt;0,100,0))</f>
        <v>29.364087003129114</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633.37933999999996</v>
      </c>
      <c r="C156" s="70">
        <f>SUM(C154:C155)</f>
        <v>0</v>
      </c>
      <c r="D156" s="73">
        <f>IFERROR(((B156/C156)-1)*100,IF(B156+C156&lt;&gt;0,100,0))</f>
        <v>100</v>
      </c>
      <c r="E156" s="70">
        <f>SUM(E154:E155)</f>
        <v>866111.98507000005</v>
      </c>
      <c r="F156" s="70">
        <f>SUM(F154:F155)</f>
        <v>669515.01389179996</v>
      </c>
      <c r="G156" s="73">
        <f>IFERROR(((E156/F156)-1)*100,IF(E156+F156&lt;&gt;0,100,0))</f>
        <v>29.364087003129114</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1714626</v>
      </c>
      <c r="C160" s="53">
        <v>1481719</v>
      </c>
      <c r="D160" s="73">
        <f>IFERROR(((B160/C160)-1)*100,IF(B160+C160&lt;&gt;0,100,0))</f>
        <v>15.718702399037877</v>
      </c>
      <c r="E160" s="65"/>
      <c r="F160" s="65"/>
      <c r="G160" s="52"/>
    </row>
    <row r="161" spans="1:7" s="15" customFormat="1" ht="12" x14ac:dyDescent="0.2">
      <c r="A161" s="66" t="s">
        <v>74</v>
      </c>
      <c r="B161" s="54">
        <v>1704</v>
      </c>
      <c r="C161" s="53">
        <v>1420</v>
      </c>
      <c r="D161" s="73">
        <f>IFERROR(((B161/C161)-1)*100,IF(B161+C161&lt;&gt;0,100,0))</f>
        <v>19.999999999999996</v>
      </c>
      <c r="E161" s="65"/>
      <c r="F161" s="65"/>
      <c r="G161" s="52"/>
    </row>
    <row r="162" spans="1:7" s="25" customFormat="1" ht="12" x14ac:dyDescent="0.2">
      <c r="A162" s="69" t="s">
        <v>34</v>
      </c>
      <c r="B162" s="70">
        <f>SUM(B159:B161)</f>
        <v>1716330</v>
      </c>
      <c r="C162" s="70">
        <f>SUM(C159:C161)</f>
        <v>1483139</v>
      </c>
      <c r="D162" s="73">
        <f>IFERROR(((B162/C162)-1)*100,IF(B162+C162&lt;&gt;0,100,0))</f>
        <v>15.722801436682609</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175829</v>
      </c>
      <c r="C165" s="53">
        <v>142603</v>
      </c>
      <c r="D165" s="73">
        <f>IFERROR(((B165/C165)-1)*100,IF(B165+C165&lt;&gt;0,100,0))</f>
        <v>23.299650077487843</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175829</v>
      </c>
      <c r="C167" s="70">
        <f>SUM(C165:C166)</f>
        <v>142603</v>
      </c>
      <c r="D167" s="73">
        <f>IFERROR(((B167/C167)-1)*100,IF(B167+C167&lt;&gt;0,100,0))</f>
        <v>23.299650077487843</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30514</v>
      </c>
      <c r="C175" s="88">
        <v>20372</v>
      </c>
      <c r="D175" s="73">
        <f>IFERROR(((B175/C175)-1)*100,IF(B175+C175&lt;&gt;0,100,0))</f>
        <v>49.784017278617718</v>
      </c>
      <c r="E175" s="88">
        <v>1191064</v>
      </c>
      <c r="F175" s="88">
        <v>1002940</v>
      </c>
      <c r="G175" s="73">
        <f>IFERROR(((E175/F175)-1)*100,IF(E175+F175&lt;&gt;0,100,0))</f>
        <v>18.757253674197848</v>
      </c>
    </row>
    <row r="176" spans="1:7" x14ac:dyDescent="0.2">
      <c r="A176" s="66" t="s">
        <v>32</v>
      </c>
      <c r="B176" s="87">
        <v>106940</v>
      </c>
      <c r="C176" s="88">
        <v>110566</v>
      </c>
      <c r="D176" s="73">
        <f t="shared" ref="D176:D178" si="5">IFERROR(((B176/C176)-1)*100,IF(B176+C176&lt;&gt;0,100,0))</f>
        <v>-3.2794891738870846</v>
      </c>
      <c r="E176" s="88">
        <v>5431028</v>
      </c>
      <c r="F176" s="88">
        <v>5424736</v>
      </c>
      <c r="G176" s="73">
        <f>IFERROR(((E176/F176)-1)*100,IF(E176+F176&lt;&gt;0,100,0))</f>
        <v>0.11598721117489497</v>
      </c>
    </row>
    <row r="177" spans="1:7" x14ac:dyDescent="0.2">
      <c r="A177" s="66" t="s">
        <v>91</v>
      </c>
      <c r="B177" s="87">
        <v>47124399.811219998</v>
      </c>
      <c r="C177" s="88">
        <v>46291579.567989998</v>
      </c>
      <c r="D177" s="73">
        <f t="shared" si="5"/>
        <v>1.7990750175349124</v>
      </c>
      <c r="E177" s="88">
        <v>2331494841.33216</v>
      </c>
      <c r="F177" s="88">
        <v>2173365022.8136802</v>
      </c>
      <c r="G177" s="73">
        <f>IFERROR(((E177/F177)-1)*100,IF(E177+F177&lt;&gt;0,100,0))</f>
        <v>7.2758058061393571</v>
      </c>
    </row>
    <row r="178" spans="1:7" x14ac:dyDescent="0.2">
      <c r="A178" s="66" t="s">
        <v>92</v>
      </c>
      <c r="B178" s="87">
        <v>207534</v>
      </c>
      <c r="C178" s="88">
        <v>222290</v>
      </c>
      <c r="D178" s="73">
        <f t="shared" si="5"/>
        <v>-6.6381753565162622</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954</v>
      </c>
      <c r="C181" s="88">
        <v>480</v>
      </c>
      <c r="D181" s="73">
        <f t="shared" ref="D181:D184" si="6">IFERROR(((B181/C181)-1)*100,IF(B181+C181&lt;&gt;0,100,0))</f>
        <v>98.75</v>
      </c>
      <c r="E181" s="88">
        <v>32514</v>
      </c>
      <c r="F181" s="88">
        <v>26820</v>
      </c>
      <c r="G181" s="73">
        <f t="shared" ref="G181" si="7">IFERROR(((E181/F181)-1)*100,IF(E181+F181&lt;&gt;0,100,0))</f>
        <v>21.230425055928404</v>
      </c>
    </row>
    <row r="182" spans="1:7" x14ac:dyDescent="0.2">
      <c r="A182" s="66" t="s">
        <v>32</v>
      </c>
      <c r="B182" s="87">
        <v>9716</v>
      </c>
      <c r="C182" s="88">
        <v>6002</v>
      </c>
      <c r="D182" s="73">
        <f t="shared" si="6"/>
        <v>61.879373542152607</v>
      </c>
      <c r="E182" s="88">
        <v>375858</v>
      </c>
      <c r="F182" s="88">
        <v>328780</v>
      </c>
      <c r="G182" s="73">
        <f t="shared" ref="G182" si="8">IFERROR(((E182/F182)-1)*100,IF(E182+F182&lt;&gt;0,100,0))</f>
        <v>14.318997505931019</v>
      </c>
    </row>
    <row r="183" spans="1:7" x14ac:dyDescent="0.2">
      <c r="A183" s="66" t="s">
        <v>91</v>
      </c>
      <c r="B183" s="87">
        <v>163037.21710000001</v>
      </c>
      <c r="C183" s="88">
        <v>80936.586580000003</v>
      </c>
      <c r="D183" s="73">
        <f t="shared" si="6"/>
        <v>101.43821723794768</v>
      </c>
      <c r="E183" s="88">
        <v>7485578.9684800003</v>
      </c>
      <c r="F183" s="88">
        <v>4236582.4968999997</v>
      </c>
      <c r="G183" s="73">
        <f t="shared" ref="G183" si="9">IFERROR(((E183/F183)-1)*100,IF(E183+F183&lt;&gt;0,100,0))</f>
        <v>76.689087819188288</v>
      </c>
    </row>
    <row r="184" spans="1:7" x14ac:dyDescent="0.2">
      <c r="A184" s="66" t="s">
        <v>92</v>
      </c>
      <c r="B184" s="87">
        <v>84888</v>
      </c>
      <c r="C184" s="88">
        <v>71960</v>
      </c>
      <c r="D184" s="73">
        <f t="shared" si="6"/>
        <v>17.965536409116179</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2024-10-14T11:07:15Z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