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50822072-1B5F-4D63-A335-86C81334112A}" xr6:coauthVersionLast="47" xr6:coauthVersionMax="47" xr10:uidLastSave="{00000000-0000-0000-0000-000000000000}"/>
  <bookViews>
    <workbookView xWindow="2460" yWindow="2460" windowWidth="1356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<sst xmlns="http://schemas.openxmlformats.org/spreadsheetml/2006/main" count="265" uniqueCount="100">
  <si>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</si>
  <si>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</si>
  <si>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</si>
  <si>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</si>
  <si>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</si>
  <si>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</si>
  <si>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</si>
  <si>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</si>
  <si>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</si>
  <si>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</si>
  <si>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</si>
  <si>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</si>
  <si>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</si>
  <si>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</si>
  <si>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</si>
  <si>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</si>
  <si>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</si>
  <si>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</si>
  <si>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</si>
  <si>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</si>
  <si>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</si>
  <si>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</si>
  <si>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</si>
  <si>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</si>
  <si>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</si>
  <si>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</si>
  <si>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</si>
  <si>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</si>
  <si>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</si>
  <si>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</si>
  <si>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</si>
  <si>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</si>
  <si>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</si>
  <si>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</si>
  <si>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</si>
  <si>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</si>
  <si>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</si>
  <si>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</si>
  <si>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</si>
  <si>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</si>
  <si>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</si>
  <si>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</si>
  <si>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</si>
  <si>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</si>
  <si>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</si>
  <si>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</si>
  <si>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</si>
  <si>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</si>
  <si>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</si>
  <si>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</si>
  <si>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</si>
  <si>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</si>
  <si>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</si>
  <si>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</si>
  <si>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</si>
  <si>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</si>
  <si>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</si>
  <si>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</si>
  <si>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</si>
  <si>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</si>
  <si>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</si>
  <si>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</si>
  <si>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</si>
  <si>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</si>
  <si>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</si>
  <si>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</si>
  <si>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</si>
  <si>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</si>
  <si>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</si>
  <si>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</si>
  <si>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</si>
  <si>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</si>
  <si>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</si>
  <si>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</si>
  <si>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</si>
  <si>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</si>
  <si>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</si>
  <si>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</si>
  <si>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</si>
  <si>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</si>
  <si>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</si>
  <si>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</si>
  <si>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</si>
  <si>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</si>
  <si>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</si>
  <si>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</si>
  <si>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</si>
  <si>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</si>
  <si>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</si>
  <si>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</si>
  <si>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</si>
  <si>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</si>
  <si>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</si>
  <si>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</si>
  <si>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</si>
  <si>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</si>
  <si>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</si>
  <si>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18 October 2024</t>
  </si>
  <si>
    <t>18.10.2024</t>
  </si>
  <si>
    <t>20.10.2023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</si>
</sst>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1782244</v>
      </c>
      <c r="C11" s="54">
        <v>1666916</v>
      </c>
      <c r="D11" s="73">
        <f>IFERROR(((B11/C11)-1)*100,IF(B11+C11&lt;&gt;0,100,0))</f>
        <v>6.9186449707123732</v>
      </c>
      <c r="E11" s="54">
        <v>74676940</v>
      </c>
      <c r="F11" s="54">
        <v>64563760</v>
      </c>
      <c r="G11" s="73">
        <f>IFERROR(((E11/F11)-1)*100,IF(E11+F11&lt;&gt;0,100,0))</f>
        <v>15.663864681982576</v>
      </c>
    </row>
    <row r="12" spans="1:7" s="15" customFormat="1" ht="12" x14ac:dyDescent="0.2">
      <c r="A12" s="51" t="s">
        <v>9</v>
      </c>
      <c r="B12" s="54">
        <v>1412075.62</v>
      </c>
      <c r="C12" s="54">
        <v>1438710.5360000001</v>
      </c>
      <c r="D12" s="73">
        <f>IFERROR(((B12/C12)-1)*100,IF(B12+C12&lt;&gt;0,100,0))</f>
        <v>-1.8513047158222773</v>
      </c>
      <c r="E12" s="54">
        <v>61476161.445</v>
      </c>
      <c r="F12" s="54">
        <v>61816409.998999998</v>
      </c>
      <c r="G12" s="73">
        <f>IFERROR(((E12/F12)-1)*100,IF(E12+F12&lt;&gt;0,100,0))</f>
        <v>-0.55041784860282439</v>
      </c>
    </row>
    <row r="13" spans="1:7" s="15" customFormat="1" ht="12" x14ac:dyDescent="0.2">
      <c r="A13" s="51" t="s">
        <v>10</v>
      </c>
      <c r="B13" s="54">
        <v>110789452.06083301</v>
      </c>
      <c r="C13" s="54">
        <v>81911625.693634197</v>
      </c>
      <c r="D13" s="73">
        <f>IFERROR(((B13/C13)-1)*100,IF(B13+C13&lt;&gt;0,100,0))</f>
        <v>35.254856832176216</v>
      </c>
      <c r="E13" s="54">
        <v>4286657769.8189101</v>
      </c>
      <c r="F13" s="54">
        <v>4418058014.6800499</v>
      </c>
      <c r="G13" s="73">
        <f>IFERROR(((E13/F13)-1)*100,IF(E13+F13&lt;&gt;0,100,0))</f>
        <v>-2.9741629563154515</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436</v>
      </c>
      <c r="C16" s="54">
        <v>303</v>
      </c>
      <c r="D16" s="73">
        <f>IFERROR(((B16/C16)-1)*100,IF(B16+C16&lt;&gt;0,100,0))</f>
        <v>43.894389438943904</v>
      </c>
      <c r="E16" s="54">
        <v>18381</v>
      </c>
      <c r="F16" s="54">
        <v>15380</v>
      </c>
      <c r="G16" s="73">
        <f>IFERROR(((E16/F16)-1)*100,IF(E16+F16&lt;&gt;0,100,0))</f>
        <v>19.512353706111838</v>
      </c>
    </row>
    <row r="17" spans="1:7" s="15" customFormat="1" ht="12" x14ac:dyDescent="0.2">
      <c r="A17" s="51" t="s">
        <v>9</v>
      </c>
      <c r="B17" s="54">
        <v>136908.853</v>
      </c>
      <c r="C17" s="54">
        <v>119063.984</v>
      </c>
      <c r="D17" s="73">
        <f>IFERROR(((B17/C17)-1)*100,IF(B17+C17&lt;&gt;0,100,0))</f>
        <v>14.987629676493942</v>
      </c>
      <c r="E17" s="54">
        <v>9022501.0690000001</v>
      </c>
      <c r="F17" s="54">
        <v>6846017.3859999999</v>
      </c>
      <c r="G17" s="73">
        <f>IFERROR(((E17/F17)-1)*100,IF(E17+F17&lt;&gt;0,100,0))</f>
        <v>31.791968385164715</v>
      </c>
    </row>
    <row r="18" spans="1:7" s="15" customFormat="1" ht="12" x14ac:dyDescent="0.2">
      <c r="A18" s="51" t="s">
        <v>10</v>
      </c>
      <c r="B18" s="54">
        <v>15507674.6048833</v>
      </c>
      <c r="C18" s="54">
        <v>6199528.5175542198</v>
      </c>
      <c r="D18" s="73">
        <f>IFERROR(((B18/C18)-1)*100,IF(B18+C18&lt;&gt;0,100,0))</f>
        <v>150.14280619845013</v>
      </c>
      <c r="E18" s="54">
        <v>480182195.651963</v>
      </c>
      <c r="F18" s="54">
        <v>386060619.61720598</v>
      </c>
      <c r="G18" s="73">
        <f>IFERROR(((E18/F18)-1)*100,IF(E18+F18&lt;&gt;0,100,0))</f>
        <v>24.379999215688521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18965634.75183</v>
      </c>
      <c r="C24" s="53">
        <v>15641964.328840001</v>
      </c>
      <c r="D24" s="52">
        <f>B24-C24</f>
        <v>3323670.4229899999</v>
      </c>
      <c r="E24" s="54">
        <v>605763708.74492002</v>
      </c>
      <c r="F24" s="54">
        <v>610810431.76795995</v>
      </c>
      <c r="G24" s="52">
        <f>E24-F24</f>
        <v>-5046723.023039937</v>
      </c>
    </row>
    <row r="25" spans="1:7" s="15" customFormat="1" ht="12" x14ac:dyDescent="0.2">
      <c r="A25" s="55" t="s">
        <v>15</v>
      </c>
      <c r="B25" s="53">
        <v>22967079.000429999</v>
      </c>
      <c r="C25" s="53">
        <v>16412500.274490001</v>
      </c>
      <c r="D25" s="52">
        <f>B25-C25</f>
        <v>6554578.7259399984</v>
      </c>
      <c r="E25" s="54">
        <v>710007042.32871997</v>
      </c>
      <c r="F25" s="54">
        <v>715243625.53285003</v>
      </c>
      <c r="G25" s="52">
        <f>E25-F25</f>
        <v>-5236583.2041300535</v>
      </c>
    </row>
    <row r="26" spans="1:7" s="25" customFormat="1" ht="12" x14ac:dyDescent="0.2">
      <c r="A26" s="56" t="s">
        <v>16</v>
      </c>
      <c r="B26" s="57">
        <f>B24-B25</f>
        <v>-4001444.2485999987</v>
      </c>
      <c r="C26" s="57">
        <f>C24-C25</f>
        <v>-770535.94565000013</v>
      </c>
      <c r="D26" s="57"/>
      <c r="E26" s="57">
        <f>E24-E25</f>
        <v>-104243333.58379996</v>
      </c>
      <c r="F26" s="57">
        <f>F24-F25</f>
        <v>-104433193.76489007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87201.488192050005</v>
      </c>
      <c r="C33" s="104">
        <v>70198.011087100007</v>
      </c>
      <c r="D33" s="73">
        <f t="shared" ref="D33:D42" si="0">IFERROR(((B33/C33)-1)*100,IF(B33+C33&lt;&gt;0,100,0))</f>
        <v>24.222163622061153</v>
      </c>
      <c r="E33" s="51"/>
      <c r="F33" s="104">
        <v>87467.86</v>
      </c>
      <c r="G33" s="104">
        <v>85528.27</v>
      </c>
    </row>
    <row r="34" spans="1:7" s="15" customFormat="1" ht="12" x14ac:dyDescent="0.2">
      <c r="A34" s="51" t="s">
        <v>23</v>
      </c>
      <c r="B34" s="104">
        <v>92176.564099359995</v>
      </c>
      <c r="C34" s="104">
        <v>70716.701561430003</v>
      </c>
      <c r="D34" s="73">
        <f t="shared" si="0"/>
        <v>30.346243622927304</v>
      </c>
      <c r="E34" s="51"/>
      <c r="F34" s="104">
        <v>92514.59</v>
      </c>
      <c r="G34" s="104">
        <v>90520.51</v>
      </c>
    </row>
    <row r="35" spans="1:7" s="15" customFormat="1" ht="12" x14ac:dyDescent="0.2">
      <c r="A35" s="51" t="s">
        <v>24</v>
      </c>
      <c r="B35" s="104">
        <v>89231.369324660001</v>
      </c>
      <c r="C35" s="104">
        <v>65848.425859120005</v>
      </c>
      <c r="D35" s="73">
        <f t="shared" si="0"/>
        <v>35.510254285450713</v>
      </c>
      <c r="E35" s="51"/>
      <c r="F35" s="104">
        <v>89600.07</v>
      </c>
      <c r="G35" s="104">
        <v>88657.82</v>
      </c>
    </row>
    <row r="36" spans="1:7" s="15" customFormat="1" ht="12" x14ac:dyDescent="0.2">
      <c r="A36" s="51" t="s">
        <v>25</v>
      </c>
      <c r="B36" s="104">
        <v>79154.633325410003</v>
      </c>
      <c r="C36" s="104">
        <v>64598.63730491</v>
      </c>
      <c r="D36" s="73">
        <f t="shared" si="0"/>
        <v>22.53297689825051</v>
      </c>
      <c r="E36" s="51"/>
      <c r="F36" s="104">
        <v>79425.75</v>
      </c>
      <c r="G36" s="104">
        <v>77380.56</v>
      </c>
    </row>
    <row r="37" spans="1:7" s="15" customFormat="1" ht="12" x14ac:dyDescent="0.2">
      <c r="A37" s="51" t="s">
        <v>79</v>
      </c>
      <c r="B37" s="104">
        <v>61535.803450220003</v>
      </c>
      <c r="C37" s="104">
        <v>57253.513705580001</v>
      </c>
      <c r="D37" s="73">
        <f t="shared" si="0"/>
        <v>7.479523032701918</v>
      </c>
      <c r="E37" s="51"/>
      <c r="F37" s="104">
        <v>62080.05</v>
      </c>
      <c r="G37" s="104">
        <v>56730.15</v>
      </c>
    </row>
    <row r="38" spans="1:7" s="15" customFormat="1" ht="12" x14ac:dyDescent="0.2">
      <c r="A38" s="51" t="s">
        <v>26</v>
      </c>
      <c r="B38" s="104">
        <v>117556.05279072</v>
      </c>
      <c r="C38" s="104">
        <v>93397.404882749994</v>
      </c>
      <c r="D38" s="73">
        <f t="shared" si="0"/>
        <v>25.866508751820771</v>
      </c>
      <c r="E38" s="51"/>
      <c r="F38" s="104">
        <v>119230.5</v>
      </c>
      <c r="G38" s="104">
        <v>116708.53</v>
      </c>
    </row>
    <row r="39" spans="1:7" s="15" customFormat="1" ht="12" x14ac:dyDescent="0.2">
      <c r="A39" s="51" t="s">
        <v>27</v>
      </c>
      <c r="B39" s="104">
        <v>21408.813245050002</v>
      </c>
      <c r="C39" s="104">
        <v>15569.286132380001</v>
      </c>
      <c r="D39" s="73">
        <f t="shared" si="0"/>
        <v>37.506710731748491</v>
      </c>
      <c r="E39" s="51"/>
      <c r="F39" s="104">
        <v>21524.79</v>
      </c>
      <c r="G39" s="104">
        <v>21168.01</v>
      </c>
    </row>
    <row r="40" spans="1:7" s="15" customFormat="1" ht="12" x14ac:dyDescent="0.2">
      <c r="A40" s="51" t="s">
        <v>28</v>
      </c>
      <c r="B40" s="104">
        <v>121393.00087353001</v>
      </c>
      <c r="C40" s="104">
        <v>93446.079239459999</v>
      </c>
      <c r="D40" s="73">
        <f t="shared" si="0"/>
        <v>29.907002906408419</v>
      </c>
      <c r="E40" s="51"/>
      <c r="F40" s="104">
        <v>122045.39</v>
      </c>
      <c r="G40" s="104">
        <v>120592.91</v>
      </c>
    </row>
    <row r="41" spans="1:7" s="15" customFormat="1" ht="12" x14ac:dyDescent="0.2">
      <c r="A41" s="51" t="s">
        <v>29</v>
      </c>
      <c r="B41" s="59"/>
      <c r="C41" s="59"/>
      <c r="D41" s="73">
        <f t="shared" si="0"/>
        <v>0</v>
      </c>
      <c r="E41" s="51"/>
      <c r="F41" s="59"/>
      <c r="G41" s="59"/>
    </row>
    <row r="42" spans="1:7" s="15" customFormat="1" ht="12" x14ac:dyDescent="0.2">
      <c r="A42" s="51" t="s">
        <v>78</v>
      </c>
      <c r="B42" s="104">
        <v>615.30168005999997</v>
      </c>
      <c r="C42" s="104">
        <v>704.70549945000005</v>
      </c>
      <c r="D42" s="73">
        <f t="shared" si="0"/>
        <v>-12.686692449509318</v>
      </c>
      <c r="E42" s="51"/>
      <c r="F42" s="104">
        <v>631.29</v>
      </c>
      <c r="G42" s="104">
        <v>611.87</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19884.770762335698</v>
      </c>
      <c r="D48" s="59"/>
      <c r="E48" s="105">
        <v>16912.589093950599</v>
      </c>
      <c r="F48" s="59"/>
      <c r="G48" s="73">
        <f>IFERROR(((C48/E48)-1)*100,IF(C48+E48&lt;&gt;0,100,0))</f>
        <v>17.573782771368851</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3157</v>
      </c>
      <c r="D54" s="62"/>
      <c r="E54" s="106">
        <v>1026492</v>
      </c>
      <c r="F54" s="106">
        <v>129883527.52500001</v>
      </c>
      <c r="G54" s="106">
        <v>10806526.14374</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5924</v>
      </c>
      <c r="C68" s="53">
        <v>5109</v>
      </c>
      <c r="D68" s="73">
        <f>IFERROR(((B68/C68)-1)*100,IF(B68+C68&lt;&gt;0,100,0))</f>
        <v>15.952241143080848</v>
      </c>
      <c r="E68" s="53">
        <v>252433</v>
      </c>
      <c r="F68" s="53">
        <v>271067</v>
      </c>
      <c r="G68" s="73">
        <f>IFERROR(((E68/F68)-1)*100,IF(E68+F68&lt;&gt;0,100,0))</f>
        <v>-6.8743152062036295</v>
      </c>
    </row>
    <row r="69" spans="1:7" s="15" customFormat="1" ht="12" x14ac:dyDescent="0.2">
      <c r="A69" s="66" t="s">
        <v>54</v>
      </c>
      <c r="B69" s="54">
        <v>294845419.48900002</v>
      </c>
      <c r="C69" s="53">
        <v>224491168.289</v>
      </c>
      <c r="D69" s="73">
        <f>IFERROR(((B69/C69)-1)*100,IF(B69+C69&lt;&gt;0,100,0))</f>
        <v>31.339429402153172</v>
      </c>
      <c r="E69" s="53">
        <v>10089383307.302</v>
      </c>
      <c r="F69" s="53">
        <v>9923902090.941</v>
      </c>
      <c r="G69" s="73">
        <f>IFERROR(((E69/F69)-1)*100,IF(E69+F69&lt;&gt;0,100,0))</f>
        <v>1.6675015013707162</v>
      </c>
    </row>
    <row r="70" spans="1:7" s="15" customFormat="1" ht="12" x14ac:dyDescent="0.2">
      <c r="A70" s="66" t="s">
        <v>55</v>
      </c>
      <c r="B70" s="54">
        <v>280868227.85496002</v>
      </c>
      <c r="C70" s="53">
        <v>222311306.36759999</v>
      </c>
      <c r="D70" s="73">
        <f>IFERROR(((B70/C70)-1)*100,IF(B70+C70&lt;&gt;0,100,0))</f>
        <v>26.340055503310289</v>
      </c>
      <c r="E70" s="53">
        <v>9128297062.4952106</v>
      </c>
      <c r="F70" s="53">
        <v>8911072386.9834499</v>
      </c>
      <c r="G70" s="73">
        <f>IFERROR(((E70/F70)-1)*100,IF(E70+F70&lt;&gt;0,100,0))</f>
        <v>2.4376939842735812</v>
      </c>
    </row>
    <row r="71" spans="1:7" s="15" customFormat="1" ht="12" x14ac:dyDescent="0.2">
      <c r="A71" s="66" t="s">
        <v>93</v>
      </c>
      <c r="B71" s="73">
        <f>IFERROR(B69/B68/1000,)</f>
        <v>49.771340224341664</v>
      </c>
      <c r="C71" s="73">
        <f>IFERROR(C69/C68/1000,)</f>
        <v>43.940334368565281</v>
      </c>
      <c r="D71" s="73">
        <f>IFERROR(((B71/C71)-1)*100,IF(B71+C71&lt;&gt;0,100,0))</f>
        <v>13.270281028966991</v>
      </c>
      <c r="E71" s="73">
        <f>IFERROR(E69/E68/1000,)</f>
        <v>39.968559210966873</v>
      </c>
      <c r="F71" s="73">
        <f>IFERROR(F69/F68/1000,)</f>
        <v>36.610513603430149</v>
      </c>
      <c r="G71" s="73">
        <f>IFERROR(((E71/F71)-1)*100,IF(E71+F71&lt;&gt;0,100,0))</f>
        <v>9.1723531767718747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2269</v>
      </c>
      <c r="C74" s="53">
        <v>2556</v>
      </c>
      <c r="D74" s="73">
        <f>IFERROR(((B74/C74)-1)*100,IF(B74+C74&lt;&gt;0,100,0))</f>
        <v>-11.228482003129891</v>
      </c>
      <c r="E74" s="53">
        <v>107489</v>
      </c>
      <c r="F74" s="53">
        <v>115353</v>
      </c>
      <c r="G74" s="73">
        <f>IFERROR(((E74/F74)-1)*100,IF(E74+F74&lt;&gt;0,100,0))</f>
        <v>-6.8173346163515447</v>
      </c>
    </row>
    <row r="75" spans="1:7" s="15" customFormat="1" ht="12" x14ac:dyDescent="0.2">
      <c r="A75" s="66" t="s">
        <v>54</v>
      </c>
      <c r="B75" s="54">
        <v>655025718.00999999</v>
      </c>
      <c r="C75" s="53">
        <v>592485268.24800003</v>
      </c>
      <c r="D75" s="73">
        <f>IFERROR(((B75/C75)-1)*100,IF(B75+C75&lt;&gt;0,100,0))</f>
        <v>10.55561262256095</v>
      </c>
      <c r="E75" s="53">
        <v>27920492528.280998</v>
      </c>
      <c r="F75" s="53">
        <v>25517348611.383999</v>
      </c>
      <c r="G75" s="73">
        <f>IFERROR(((E75/F75)-1)*100,IF(E75+F75&lt;&gt;0,100,0))</f>
        <v>9.4176865845101645</v>
      </c>
    </row>
    <row r="76" spans="1:7" s="15" customFormat="1" ht="12" x14ac:dyDescent="0.2">
      <c r="A76" s="66" t="s">
        <v>55</v>
      </c>
      <c r="B76" s="54">
        <v>621686031.72071004</v>
      </c>
      <c r="C76" s="53">
        <v>519524547.59909999</v>
      </c>
      <c r="D76" s="73">
        <f>IFERROR(((B76/C76)-1)*100,IF(B76+C76&lt;&gt;0,100,0))</f>
        <v>19.664419052715232</v>
      </c>
      <c r="E76" s="53">
        <v>25287214248.931499</v>
      </c>
      <c r="F76" s="53">
        <v>23074320549.0905</v>
      </c>
      <c r="G76" s="73">
        <f>IFERROR(((E76/F76)-1)*100,IF(E76+F76&lt;&gt;0,100,0))</f>
        <v>9.5902875888937977</v>
      </c>
    </row>
    <row r="77" spans="1:7" s="15" customFormat="1" ht="12" x14ac:dyDescent="0.2">
      <c r="A77" s="66" t="s">
        <v>93</v>
      </c>
      <c r="B77" s="73">
        <f>IFERROR(B75/B74/1000,)</f>
        <v>288.6847589290436</v>
      </c>
      <c r="C77" s="73">
        <f>IFERROR(C75/C74/1000,)</f>
        <v>231.80174814084506</v>
      </c>
      <c r="D77" s="73">
        <f>IFERROR(((B77/C77)-1)*100,IF(B77+C77&lt;&gt;0,100,0))</f>
        <v>24.539508974555211</v>
      </c>
      <c r="E77" s="73">
        <f>IFERROR(E75/E74/1000,)</f>
        <v>259.75209117473412</v>
      </c>
      <c r="F77" s="73">
        <f>IFERROR(F75/F74/1000,)</f>
        <v>221.21096643679834</v>
      </c>
      <c r="G77" s="73">
        <f>IFERROR(((E77/F77)-1)*100,IF(E77+F77&lt;&gt;0,100,0))</f>
        <v>17.42279117475276</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562</v>
      </c>
      <c r="C80" s="53">
        <v>121</v>
      </c>
      <c r="D80" s="73">
        <f>IFERROR(((B80/C80)-1)*100,IF(B80+C80&lt;&gt;0,100,0))</f>
        <v>364.4628099173554</v>
      </c>
      <c r="E80" s="53">
        <v>9340</v>
      </c>
      <c r="F80" s="53">
        <v>9099</v>
      </c>
      <c r="G80" s="73">
        <f>IFERROR(((E80/F80)-1)*100,IF(E80+F80&lt;&gt;0,100,0))</f>
        <v>2.6486427079898789</v>
      </c>
    </row>
    <row r="81" spans="1:7" s="15" customFormat="1" ht="12" x14ac:dyDescent="0.2">
      <c r="A81" s="66" t="s">
        <v>54</v>
      </c>
      <c r="B81" s="54">
        <v>14881114.375</v>
      </c>
      <c r="C81" s="53">
        <v>13689441.455</v>
      </c>
      <c r="D81" s="73">
        <f>IFERROR(((B81/C81)-1)*100,IF(B81+C81&lt;&gt;0,100,0))</f>
        <v>8.7050514363005362</v>
      </c>
      <c r="E81" s="53">
        <v>915367653.13199997</v>
      </c>
      <c r="F81" s="53">
        <v>1062439811.617</v>
      </c>
      <c r="G81" s="73">
        <f>IFERROR(((E81/F81)-1)*100,IF(E81+F81&lt;&gt;0,100,0))</f>
        <v>-13.842869673827529</v>
      </c>
    </row>
    <row r="82" spans="1:7" s="15" customFormat="1" ht="12" x14ac:dyDescent="0.2">
      <c r="A82" s="66" t="s">
        <v>55</v>
      </c>
      <c r="B82" s="54">
        <v>3415040.6640400402</v>
      </c>
      <c r="C82" s="53">
        <v>1750631.4108400899</v>
      </c>
      <c r="D82" s="73">
        <f>IFERROR(((B82/C82)-1)*100,IF(B82+C82&lt;&gt;0,100,0))</f>
        <v>95.074796607313033</v>
      </c>
      <c r="E82" s="53">
        <v>206471958.520574</v>
      </c>
      <c r="F82" s="53">
        <v>341381039.28025401</v>
      </c>
      <c r="G82" s="73">
        <f>IFERROR(((E82/F82)-1)*100,IF(E82+F82&lt;&gt;0,100,0))</f>
        <v>-39.518621492310672</v>
      </c>
    </row>
    <row r="83" spans="1:7" x14ac:dyDescent="0.2">
      <c r="A83" s="66" t="s">
        <v>93</v>
      </c>
      <c r="B83" s="73">
        <f>IFERROR(B81/B80/1000,)</f>
        <v>26.478851201067616</v>
      </c>
      <c r="C83" s="73">
        <f>IFERROR(C81/C80/1000,)</f>
        <v>113.13587979338844</v>
      </c>
      <c r="D83" s="73">
        <f>IFERROR(((B83/C83)-1)*100,IF(B83+C83&lt;&gt;0,100,0))</f>
        <v>-76.595531630262698</v>
      </c>
      <c r="E83" s="73">
        <f>IFERROR(E81/E80/1000,)</f>
        <v>98.005102048393994</v>
      </c>
      <c r="F83" s="73">
        <f>IFERROR(F81/F80/1000,)</f>
        <v>116.76445890944059</v>
      </c>
      <c r="G83" s="73">
        <f>IFERROR(((E83/F83)-1)*100,IF(E83+F83&lt;&gt;0,100,0))</f>
        <v>-16.065981923143113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8755</v>
      </c>
      <c r="C86" s="51">
        <f>C68+C74+C80</f>
        <v>7786</v>
      </c>
      <c r="D86" s="73">
        <f>IFERROR(((B86/C86)-1)*100,IF(B86+C86&lt;&gt;0,100,0))</f>
        <v>12.445414847161572</v>
      </c>
      <c r="E86" s="51">
        <f>E68+E74+E80</f>
        <v>369262</v>
      </c>
      <c r="F86" s="51">
        <f>F68+F74+F80</f>
        <v>395519</v>
      </c>
      <c r="G86" s="73">
        <f>IFERROR(((E86/F86)-1)*100,IF(E86+F86&lt;&gt;0,100,0))</f>
        <v>-6.6386191308129288</v>
      </c>
    </row>
    <row r="87" spans="1:7" s="15" customFormat="1" ht="12" x14ac:dyDescent="0.2">
      <c r="A87" s="66" t="s">
        <v>54</v>
      </c>
      <c r="B87" s="51">
        <f t="shared" ref="B87:C87" si="1">B69+B75+B81</f>
        <v>964752251.87400007</v>
      </c>
      <c r="C87" s="51">
        <f t="shared" si="1"/>
        <v>830665877.9920001</v>
      </c>
      <c r="D87" s="73">
        <f>IFERROR(((B87/C87)-1)*100,IF(B87+C87&lt;&gt;0,100,0))</f>
        <v>16.142034653708425</v>
      </c>
      <c r="E87" s="51">
        <f t="shared" ref="E87:F87" si="2">E69+E75+E81</f>
        <v>38925243488.714996</v>
      </c>
      <c r="F87" s="51">
        <f t="shared" si="2"/>
        <v>36503690513.941994</v>
      </c>
      <c r="G87" s="73">
        <f>IFERROR(((E87/F87)-1)*100,IF(E87+F87&lt;&gt;0,100,0))</f>
        <v>6.6337209763712268</v>
      </c>
    </row>
    <row r="88" spans="1:7" s="15" customFormat="1" ht="12" x14ac:dyDescent="0.2">
      <c r="A88" s="66" t="s">
        <v>55</v>
      </c>
      <c r="B88" s="51">
        <f t="shared" ref="B88:C88" si="3">B70+B76+B82</f>
        <v>905969300.23971009</v>
      </c>
      <c r="C88" s="51">
        <f t="shared" si="3"/>
        <v>743586485.37753999</v>
      </c>
      <c r="D88" s="73">
        <f>IFERROR(((B88/C88)-1)*100,IF(B88+C88&lt;&gt;0,100,0))</f>
        <v>21.837784582612962</v>
      </c>
      <c r="E88" s="51">
        <f t="shared" ref="E88:F88" si="4">E70+E76+E82</f>
        <v>34621983269.947289</v>
      </c>
      <c r="F88" s="51">
        <f t="shared" si="4"/>
        <v>32326773975.354206</v>
      </c>
      <c r="G88" s="73">
        <f>IFERROR(((E88/F88)-1)*100,IF(E88+F88&lt;&gt;0,100,0))</f>
        <v>7.100025806295851</v>
      </c>
    </row>
    <row r="89" spans="1:7" x14ac:dyDescent="0.2">
      <c r="A89" s="66" t="s">
        <v>94</v>
      </c>
      <c r="B89" s="73">
        <f>IFERROR((B75/B87)*100,IF(B75+B87&lt;&gt;0,100,0))</f>
        <v>67.895743880113642</v>
      </c>
      <c r="C89" s="73">
        <f>IFERROR((C75/C87)*100,IF(C75+C87&lt;&gt;0,100,0))</f>
        <v>71.326544636724094</v>
      </c>
      <c r="D89" s="73">
        <f>IFERROR(((B89/C89)-1)*100,IF(B89+C89&lt;&gt;0,100,0))</f>
        <v>-4.8099915313211783</v>
      </c>
      <c r="E89" s="73">
        <f>IFERROR((E75/E87)*100,IF(E75+E87&lt;&gt;0,100,0))</f>
        <v>71.728498079595994</v>
      </c>
      <c r="F89" s="73">
        <f>IFERROR((F75/F87)*100,IF(F75+F87&lt;&gt;0,100,0))</f>
        <v>69.903476202325521</v>
      </c>
      <c r="G89" s="73">
        <f>IFERROR(((E89/F89)-1)*100,IF(E89+F89&lt;&gt;0,100,0))</f>
        <v>2.6107741365940296</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85581708.758000001</v>
      </c>
      <c r="C97" s="107">
        <v>94053374.865999997</v>
      </c>
      <c r="D97" s="52">
        <f>B97-C97</f>
        <v>-8471666.1079999954</v>
      </c>
      <c r="E97" s="107">
        <v>4014184300.5180001</v>
      </c>
      <c r="F97" s="107">
        <v>5006894286.184</v>
      </c>
      <c r="G97" s="68">
        <f>E97-F97</f>
        <v>-992709985.66599989</v>
      </c>
    </row>
    <row r="98" spans="1:7" s="15" customFormat="1" ht="13.5" x14ac:dyDescent="0.2">
      <c r="A98" s="66" t="s">
        <v>88</v>
      </c>
      <c r="B98" s="53">
        <v>80555334.305999994</v>
      </c>
      <c r="C98" s="107">
        <v>86118481.982999995</v>
      </c>
      <c r="D98" s="52">
        <f>B98-C98</f>
        <v>-5563147.6770000011</v>
      </c>
      <c r="E98" s="107">
        <v>3918040611.7199998</v>
      </c>
      <c r="F98" s="107">
        <v>4967316851.4499998</v>
      </c>
      <c r="G98" s="68">
        <f>E98-F98</f>
        <v>-1049276239.73</v>
      </c>
    </row>
    <row r="99" spans="1:7" s="15" customFormat="1" ht="12" x14ac:dyDescent="0.2">
      <c r="A99" s="69" t="s">
        <v>16</v>
      </c>
      <c r="B99" s="52">
        <f>B97-B98</f>
        <v>5026374.452000007</v>
      </c>
      <c r="C99" s="52">
        <f>C97-C98</f>
        <v>7934892.8830000013</v>
      </c>
      <c r="D99" s="70"/>
      <c r="E99" s="52">
        <f>E97-E98</f>
        <v>96143688.798000336</v>
      </c>
      <c r="F99" s="70">
        <f>F97-F98</f>
        <v>39577434.734000206</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1067.9008867612299</v>
      </c>
      <c r="C111" s="108">
        <v>875.852919193258</v>
      </c>
      <c r="D111" s="73">
        <f>IFERROR(((B111/C111)-1)*100,IF(B111+C111&lt;&gt;0,100,0))</f>
        <v>21.926965516637885</v>
      </c>
      <c r="E111" s="72"/>
      <c r="F111" s="109">
        <v>1077.2624153178599</v>
      </c>
      <c r="G111" s="109">
        <v>1066.5683597509501</v>
      </c>
    </row>
    <row r="112" spans="1:7" s="15" customFormat="1" ht="12" x14ac:dyDescent="0.2">
      <c r="A112" s="66" t="s">
        <v>50</v>
      </c>
      <c r="B112" s="109">
        <v>1051.5068484225501</v>
      </c>
      <c r="C112" s="108">
        <v>863.11547431191002</v>
      </c>
      <c r="D112" s="73">
        <f>IFERROR(((B112/C112)-1)*100,IF(B112+C112&lt;&gt;0,100,0))</f>
        <v>21.826902623988854</v>
      </c>
      <c r="E112" s="72"/>
      <c r="F112" s="109">
        <v>1060.4140507566301</v>
      </c>
      <c r="G112" s="109">
        <v>1050.17677629933</v>
      </c>
    </row>
    <row r="113" spans="1:7" s="15" customFormat="1" ht="12" x14ac:dyDescent="0.2">
      <c r="A113" s="66" t="s">
        <v>51</v>
      </c>
      <c r="B113" s="109">
        <v>1159.96325763759</v>
      </c>
      <c r="C113" s="108">
        <v>942.78000235726904</v>
      </c>
      <c r="D113" s="73">
        <f>IFERROR(((B113/C113)-1)*100,IF(B113+C113&lt;&gt;0,100,0))</f>
        <v>23.036472425941291</v>
      </c>
      <c r="E113" s="72"/>
      <c r="F113" s="109">
        <v>1173.9866377568001</v>
      </c>
      <c r="G113" s="109">
        <v>1158.73926193788</v>
      </c>
    </row>
    <row r="114" spans="1:7" s="25" customFormat="1" ht="12" x14ac:dyDescent="0.2">
      <c r="A114" s="69" t="s">
        <v>52</v>
      </c>
      <c r="B114" s="73"/>
      <c r="C114" s="72"/>
      <c r="D114" s="74"/>
      <c r="E114" s="72"/>
      <c r="F114" s="58"/>
      <c r="G114" s="58"/>
    </row>
    <row r="115" spans="1:7" s="15" customFormat="1" ht="12" x14ac:dyDescent="0.2">
      <c r="A115" s="66" t="s">
        <v>56</v>
      </c>
      <c r="B115" s="109">
        <v>765.38181780867899</v>
      </c>
      <c r="C115" s="108">
        <v>685.59475167454195</v>
      </c>
      <c r="D115" s="73">
        <f>IFERROR(((B115/C115)-1)*100,IF(B115+C115&lt;&gt;0,100,0))</f>
        <v>11.637642490590805</v>
      </c>
      <c r="E115" s="72"/>
      <c r="F115" s="109">
        <v>765.75004789355</v>
      </c>
      <c r="G115" s="109">
        <v>765.00265004243295</v>
      </c>
    </row>
    <row r="116" spans="1:7" s="15" customFormat="1" ht="12" x14ac:dyDescent="0.2">
      <c r="A116" s="66" t="s">
        <v>57</v>
      </c>
      <c r="B116" s="109">
        <v>1035.77957634771</v>
      </c>
      <c r="C116" s="108">
        <v>893.26561049823704</v>
      </c>
      <c r="D116" s="73">
        <f>IFERROR(((B116/C116)-1)*100,IF(B116+C116&lt;&gt;0,100,0))</f>
        <v>15.954265357868525</v>
      </c>
      <c r="E116" s="72"/>
      <c r="F116" s="109">
        <v>1039.6186286136799</v>
      </c>
      <c r="G116" s="109">
        <v>1034.4389804324201</v>
      </c>
    </row>
    <row r="117" spans="1:7" s="15" customFormat="1" ht="12" x14ac:dyDescent="0.2">
      <c r="A117" s="66" t="s">
        <v>59</v>
      </c>
      <c r="B117" s="109">
        <v>1237.9473581920799</v>
      </c>
      <c r="C117" s="108">
        <v>999.98246367780598</v>
      </c>
      <c r="D117" s="73">
        <f>IFERROR(((B117/C117)-1)*100,IF(B117+C117&lt;&gt;0,100,0))</f>
        <v>23.796906761651581</v>
      </c>
      <c r="E117" s="72"/>
      <c r="F117" s="109">
        <v>1247.39666475023</v>
      </c>
      <c r="G117" s="109">
        <v>1236.41709819839</v>
      </c>
    </row>
    <row r="118" spans="1:7" s="15" customFormat="1" ht="12" x14ac:dyDescent="0.2">
      <c r="A118" s="66" t="s">
        <v>58</v>
      </c>
      <c r="B118" s="109">
        <v>1154.3127693725901</v>
      </c>
      <c r="C118" s="108">
        <v>908.21199842712701</v>
      </c>
      <c r="D118" s="73">
        <f>IFERROR(((B118/C118)-1)*100,IF(B118+C118&lt;&gt;0,100,0))</f>
        <v>27.097282503608078</v>
      </c>
      <c r="E118" s="72"/>
      <c r="F118" s="109">
        <v>1171.2116482639001</v>
      </c>
      <c r="G118" s="109">
        <v>1152.58728503623</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1290</v>
      </c>
      <c r="C127" s="53">
        <v>464</v>
      </c>
      <c r="D127" s="73">
        <f>IFERROR(((B127/C127)-1)*100,IF(B127+C127&lt;&gt;0,100,0))</f>
        <v>178.01724137931038</v>
      </c>
      <c r="E127" s="53">
        <v>13275</v>
      </c>
      <c r="F127" s="53">
        <v>15550</v>
      </c>
      <c r="G127" s="73">
        <f>IFERROR(((E127/F127)-1)*100,IF(E127+F127&lt;&gt;0,100,0))</f>
        <v>-14.63022508038585</v>
      </c>
    </row>
    <row r="128" spans="1:7" s="15" customFormat="1" ht="12" x14ac:dyDescent="0.2">
      <c r="A128" s="66" t="s">
        <v>74</v>
      </c>
      <c r="B128" s="54">
        <v>3</v>
      </c>
      <c r="C128" s="53">
        <v>37</v>
      </c>
      <c r="D128" s="73">
        <f>IFERROR(((B128/C128)-1)*100,IF(B128+C128&lt;&gt;0,100,0))</f>
        <v>-91.891891891891888</v>
      </c>
      <c r="E128" s="53">
        <v>282</v>
      </c>
      <c r="F128" s="53">
        <v>296</v>
      </c>
      <c r="G128" s="73">
        <f>IFERROR(((E128/F128)-1)*100,IF(E128+F128&lt;&gt;0,100,0))</f>
        <v>-4.7297297297297263</v>
      </c>
    </row>
    <row r="129" spans="1:7" s="25" customFormat="1" ht="12" x14ac:dyDescent="0.2">
      <c r="A129" s="69" t="s">
        <v>34</v>
      </c>
      <c r="B129" s="70">
        <f>SUM(B126:B128)</f>
        <v>1293</v>
      </c>
      <c r="C129" s="70">
        <f>SUM(C126:C128)</f>
        <v>501</v>
      </c>
      <c r="D129" s="73">
        <f>IFERROR(((B129/C129)-1)*100,IF(B129+C129&lt;&gt;0,100,0))</f>
        <v>158.08383233532933</v>
      </c>
      <c r="E129" s="70">
        <f>SUM(E126:E128)</f>
        <v>13557</v>
      </c>
      <c r="F129" s="70">
        <f>SUM(F126:F128)</f>
        <v>15852</v>
      </c>
      <c r="G129" s="73">
        <f>IFERROR(((E129/F129)-1)*100,IF(E129+F129&lt;&gt;0,100,0))</f>
        <v>-14.477668433005297</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10</v>
      </c>
      <c r="D132" s="73">
        <f>IFERROR(((B132/C132)-1)*100,IF(B132+C132&lt;&gt;0,100,0))</f>
        <v>-100</v>
      </c>
      <c r="E132" s="53">
        <v>939</v>
      </c>
      <c r="F132" s="53">
        <v>817</v>
      </c>
      <c r="G132" s="73">
        <f>IFERROR(((E132/F132)-1)*100,IF(E132+F132&lt;&gt;0,100,0))</f>
        <v>14.932680538555697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10</v>
      </c>
      <c r="D134" s="73">
        <f>IFERROR(((B134/C134)-1)*100,IF(B134+C134&lt;&gt;0,100,0))</f>
        <v>-100</v>
      </c>
      <c r="E134" s="70">
        <f>SUM(E132:E133)</f>
        <v>939</v>
      </c>
      <c r="F134" s="70">
        <f>SUM(F132:F133)</f>
        <v>817</v>
      </c>
      <c r="G134" s="73">
        <f>IFERROR(((E134/F134)-1)*100,IF(E134+F134&lt;&gt;0,100,0))</f>
        <v>14.932680538555697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1856884</v>
      </c>
      <c r="C138" s="53">
        <v>725080</v>
      </c>
      <c r="D138" s="73">
        <f>IFERROR(((B138/C138)-1)*100,IF(B138+C138&lt;&gt;0,100,0))</f>
        <v>156.09367242235339</v>
      </c>
      <c r="E138" s="53">
        <v>13816219</v>
      </c>
      <c r="F138" s="53">
        <v>12908426</v>
      </c>
      <c r="G138" s="73">
        <f>IFERROR(((E138/F138)-1)*100,IF(E138+F138&lt;&gt;0,100,0))</f>
        <v>7.032561522218117</v>
      </c>
    </row>
    <row r="139" spans="1:7" s="15" customFormat="1" ht="12" x14ac:dyDescent="0.2">
      <c r="A139" s="66" t="s">
        <v>74</v>
      </c>
      <c r="B139" s="54">
        <v>29</v>
      </c>
      <c r="C139" s="53">
        <v>1938</v>
      </c>
      <c r="D139" s="73">
        <f>IFERROR(((B139/C139)-1)*100,IF(B139+C139&lt;&gt;0,100,0))</f>
        <v>-98.503611971104235</v>
      </c>
      <c r="E139" s="53">
        <v>10059</v>
      </c>
      <c r="F139" s="53">
        <v>13897</v>
      </c>
      <c r="G139" s="73">
        <f>IFERROR(((E139/F139)-1)*100,IF(E139+F139&lt;&gt;0,100,0))</f>
        <v>-27.617471396704328</v>
      </c>
    </row>
    <row r="140" spans="1:7" s="15" customFormat="1" ht="12" x14ac:dyDescent="0.2">
      <c r="A140" s="69" t="s">
        <v>34</v>
      </c>
      <c r="B140" s="70">
        <f>SUM(B137:B139)</f>
        <v>1856913</v>
      </c>
      <c r="C140" s="70">
        <f>SUM(C137:C139)</f>
        <v>727018</v>
      </c>
      <c r="D140" s="73">
        <f>IFERROR(((B140/C140)-1)*100,IF(B140+C140&lt;&gt;0,100,0))</f>
        <v>155.41499660256005</v>
      </c>
      <c r="E140" s="70">
        <f>SUM(E137:E139)</f>
        <v>13826278</v>
      </c>
      <c r="F140" s="70">
        <f>SUM(F137:F139)</f>
        <v>12923153</v>
      </c>
      <c r="G140" s="73">
        <f>IFERROR(((E140/F140)-1)*100,IF(E140+F140&lt;&gt;0,100,0))</f>
        <v>6.9884261217057375</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3060</v>
      </c>
      <c r="D143" s="73">
        <f>IFERROR(((B143/C143)-1)*100,)</f>
        <v>-100</v>
      </c>
      <c r="E143" s="53">
        <v>690757</v>
      </c>
      <c r="F143" s="53">
        <v>451983</v>
      </c>
      <c r="G143" s="73">
        <f>IFERROR(((E143/F143)-1)*100,)</f>
        <v>52.828093091996834</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3060</v>
      </c>
      <c r="D145" s="73">
        <f>IFERROR(((B145/C145)-1)*100,)</f>
        <v>-100</v>
      </c>
      <c r="E145" s="70">
        <f>SUM(E143:E144)</f>
        <v>690757</v>
      </c>
      <c r="F145" s="70">
        <f>SUM(F143:F144)</f>
        <v>451983</v>
      </c>
      <c r="G145" s="73">
        <f>IFERROR(((E145/F145)-1)*100,)</f>
        <v>52.828093091996834</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172757236.36914</v>
      </c>
      <c r="C149" s="53">
        <v>63365060.702129997</v>
      </c>
      <c r="D149" s="73">
        <f>IFERROR(((B149/C149)-1)*100,IF(B149+C149&lt;&gt;0,100,0))</f>
        <v>172.63800342786197</v>
      </c>
      <c r="E149" s="53">
        <v>1213402865.7983201</v>
      </c>
      <c r="F149" s="53">
        <v>1119339944.7825501</v>
      </c>
      <c r="G149" s="73">
        <f>IFERROR(((E149/F149)-1)*100,IF(E149+F149&lt;&gt;0,100,0))</f>
        <v>8.4034275247850019</v>
      </c>
    </row>
    <row r="150" spans="1:7" x14ac:dyDescent="0.2">
      <c r="A150" s="66" t="s">
        <v>74</v>
      </c>
      <c r="B150" s="54">
        <v>220383.69</v>
      </c>
      <c r="C150" s="53">
        <v>12368655.25</v>
      </c>
      <c r="D150" s="73">
        <f>IFERROR(((B150/C150)-1)*100,IF(B150+C150&lt;&gt;0,100,0))</f>
        <v>-98.21820815969464</v>
      </c>
      <c r="E150" s="53">
        <v>73059756.170000002</v>
      </c>
      <c r="F150" s="53">
        <v>92620325.609999999</v>
      </c>
      <c r="G150" s="73">
        <f>IFERROR(((E150/F150)-1)*100,IF(E150+F150&lt;&gt;0,100,0))</f>
        <v>-21.119089477578001</v>
      </c>
    </row>
    <row r="151" spans="1:7" s="15" customFormat="1" ht="12" x14ac:dyDescent="0.2">
      <c r="A151" s="69" t="s">
        <v>34</v>
      </c>
      <c r="B151" s="70">
        <f>SUM(B148:B150)</f>
        <v>172977620.05914</v>
      </c>
      <c r="C151" s="70">
        <f>SUM(C148:C150)</f>
        <v>75733715.95212999</v>
      </c>
      <c r="D151" s="73">
        <f>IFERROR(((B151/C151)-1)*100,IF(B151+C151&lt;&gt;0,100,0))</f>
        <v>128.40239368219599</v>
      </c>
      <c r="E151" s="70">
        <f>SUM(E148:E150)</f>
        <v>1286462621.9683201</v>
      </c>
      <c r="F151" s="70">
        <f>SUM(F148:F150)</f>
        <v>1211979349.1500499</v>
      </c>
      <c r="G151" s="73">
        <f>IFERROR(((E151/F151)-1)*100,IF(E151+F151&lt;&gt;0,100,0))</f>
        <v>6.1455892685386537</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3490.4794000000002</v>
      </c>
      <c r="D154" s="73">
        <f>IFERROR(((B154/C154)-1)*100,IF(B154+C154&lt;&gt;0,100,0))</f>
        <v>-100</v>
      </c>
      <c r="E154" s="53">
        <v>866111.98507000005</v>
      </c>
      <c r="F154" s="53">
        <v>673005.49329180003</v>
      </c>
      <c r="G154" s="73">
        <f>IFERROR(((E154/F154)-1)*100,IF(E154+F154&lt;&gt;0,100,0))</f>
        <v>28.69315238924408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3490.4794000000002</v>
      </c>
      <c r="D156" s="73">
        <f>IFERROR(((B156/C156)-1)*100,IF(B156+C156&lt;&gt;0,100,0))</f>
        <v>-100</v>
      </c>
      <c r="E156" s="70">
        <f>SUM(E154:E155)</f>
        <v>866111.98507000005</v>
      </c>
      <c r="F156" s="70">
        <f>SUM(F154:F155)</f>
        <v>673005.49329180003</v>
      </c>
      <c r="G156" s="73">
        <f>IFERROR(((E156/F156)-1)*100,IF(E156+F156&lt;&gt;0,100,0))</f>
        <v>28.69315238924408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2134011</v>
      </c>
      <c r="C160" s="53">
        <v>1615241</v>
      </c>
      <c r="D160" s="73">
        <f>IFERROR(((B160/C160)-1)*100,IF(B160+C160&lt;&gt;0,100,0))</f>
        <v>32.117188704348145</v>
      </c>
      <c r="E160" s="65"/>
      <c r="F160" s="65"/>
      <c r="G160" s="52"/>
    </row>
    <row r="161" spans="1:7" s="15" customFormat="1" ht="12" x14ac:dyDescent="0.2">
      <c r="A161" s="66" t="s">
        <v>74</v>
      </c>
      <c r="B161" s="54">
        <v>1691</v>
      </c>
      <c r="C161" s="53">
        <v>1397</v>
      </c>
      <c r="D161" s="73">
        <f>IFERROR(((B161/C161)-1)*100,IF(B161+C161&lt;&gt;0,100,0))</f>
        <v>21.04509663564782</v>
      </c>
      <c r="E161" s="65"/>
      <c r="F161" s="65"/>
      <c r="G161" s="52"/>
    </row>
    <row r="162" spans="1:7" s="25" customFormat="1" ht="12" x14ac:dyDescent="0.2">
      <c r="A162" s="69" t="s">
        <v>34</v>
      </c>
      <c r="B162" s="70">
        <f>SUM(B159:B161)</f>
        <v>2135702</v>
      </c>
      <c r="C162" s="70">
        <f>SUM(C159:C161)</f>
        <v>1616638</v>
      </c>
      <c r="D162" s="73">
        <f>IFERROR(((B162/C162)-1)*100,IF(B162+C162&lt;&gt;0,100,0))</f>
        <v>32.107620877401132</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175629</v>
      </c>
      <c r="C165" s="53">
        <v>145603</v>
      </c>
      <c r="D165" s="73">
        <f>IFERROR(((B165/C165)-1)*100,IF(B165+C165&lt;&gt;0,100,0))</f>
        <v>20.6218278469537</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175629</v>
      </c>
      <c r="C167" s="70">
        <f>SUM(C165:C166)</f>
        <v>145603</v>
      </c>
      <c r="D167" s="73">
        <f>IFERROR(((B167/C167)-1)*100,IF(B167+C167&lt;&gt;0,100,0))</f>
        <v>20.6218278469537</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25032</v>
      </c>
      <c r="C175" s="88">
        <v>24402</v>
      </c>
      <c r="D175" s="73">
        <f>IFERROR(((B175/C175)-1)*100,IF(B175+C175&lt;&gt;0,100,0))</f>
        <v>2.5817555938037806</v>
      </c>
      <c r="E175" s="88">
        <v>1216096</v>
      </c>
      <c r="F175" s="88">
        <v>1027342</v>
      </c>
      <c r="G175" s="73">
        <f>IFERROR(((E175/F175)-1)*100,IF(E175+F175&lt;&gt;0,100,0))</f>
        <v>18.373044224805369</v>
      </c>
    </row>
    <row r="176" spans="1:7" x14ac:dyDescent="0.2">
      <c r="A176" s="66" t="s">
        <v>32</v>
      </c>
      <c r="B176" s="87">
        <v>104190</v>
      </c>
      <c r="C176" s="88">
        <v>118394</v>
      </c>
      <c r="D176" s="73">
        <f t="shared" ref="D176:D178" si="5">IFERROR(((B176/C176)-1)*100,IF(B176+C176&lt;&gt;0,100,0))</f>
        <v>-11.9972295893373</v>
      </c>
      <c r="E176" s="88">
        <v>5535218</v>
      </c>
      <c r="F176" s="88">
        <v>5543130</v>
      </c>
      <c r="G176" s="73">
        <f>IFERROR(((E176/F176)-1)*100,IF(E176+F176&lt;&gt;0,100,0))</f>
        <v>-0.14273524164145623</v>
      </c>
    </row>
    <row r="177" spans="1:7" x14ac:dyDescent="0.2">
      <c r="A177" s="66" t="s">
        <v>91</v>
      </c>
      <c r="B177" s="87">
        <v>45352251.120219998</v>
      </c>
      <c r="C177" s="88">
        <v>49135683.581496</v>
      </c>
      <c r="D177" s="73">
        <f t="shared" si="5"/>
        <v>-7.6999691171505402</v>
      </c>
      <c r="E177" s="88">
        <v>2376847092.4523802</v>
      </c>
      <c r="F177" s="88">
        <v>2222500706.3951802</v>
      </c>
      <c r="G177" s="73">
        <f>IFERROR(((E177/F177)-1)*100,IF(E177+F177&lt;&gt;0,100,0))</f>
        <v>6.9447170753679677</v>
      </c>
    </row>
    <row r="178" spans="1:7" x14ac:dyDescent="0.2">
      <c r="A178" s="66" t="s">
        <v>92</v>
      </c>
      <c r="B178" s="87">
        <v>212820</v>
      </c>
      <c r="C178" s="88">
        <v>232300</v>
      </c>
      <c r="D178" s="73">
        <f t="shared" si="5"/>
        <v>-8.3857081360309884</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610</v>
      </c>
      <c r="C181" s="88">
        <v>648</v>
      </c>
      <c r="D181" s="73">
        <f t="shared" ref="D181:D184" si="6">IFERROR(((B181/C181)-1)*100,IF(B181+C181&lt;&gt;0,100,0))</f>
        <v>-5.8641975308642014</v>
      </c>
      <c r="E181" s="88">
        <v>33124</v>
      </c>
      <c r="F181" s="88">
        <v>27468</v>
      </c>
      <c r="G181" s="73">
        <f t="shared" ref="G181" si="7">IFERROR(((E181/F181)-1)*100,IF(E181+F181&lt;&gt;0,100,0))</f>
        <v>20.591233435270141</v>
      </c>
    </row>
    <row r="182" spans="1:7" x14ac:dyDescent="0.2">
      <c r="A182" s="66" t="s">
        <v>32</v>
      </c>
      <c r="B182" s="87">
        <v>8366</v>
      </c>
      <c r="C182" s="88">
        <v>8248</v>
      </c>
      <c r="D182" s="73">
        <f t="shared" si="6"/>
        <v>1.4306498545101798</v>
      </c>
      <c r="E182" s="88">
        <v>384224</v>
      </c>
      <c r="F182" s="88">
        <v>337028</v>
      </c>
      <c r="G182" s="73">
        <f t="shared" ref="G182" si="8">IFERROR(((E182/F182)-1)*100,IF(E182+F182&lt;&gt;0,100,0))</f>
        <v>14.003584271929936</v>
      </c>
    </row>
    <row r="183" spans="1:7" x14ac:dyDescent="0.2">
      <c r="A183" s="66" t="s">
        <v>91</v>
      </c>
      <c r="B183" s="87">
        <v>118259.9803</v>
      </c>
      <c r="C183" s="88">
        <v>87692.038660000006</v>
      </c>
      <c r="D183" s="73">
        <f t="shared" si="6"/>
        <v>34.858286005321595</v>
      </c>
      <c r="E183" s="88">
        <v>7603838.9487800002</v>
      </c>
      <c r="F183" s="88">
        <v>4324274.5355599998</v>
      </c>
      <c r="G183" s="73">
        <f t="shared" ref="G183" si="9">IFERROR(((E183/F183)-1)*100,IF(E183+F183&lt;&gt;0,100,0))</f>
        <v>75.840800260275159</v>
      </c>
    </row>
    <row r="184" spans="1:7" x14ac:dyDescent="0.2">
      <c r="A184" s="66" t="s">
        <v>92</v>
      </c>
      <c r="B184" s="87">
        <v>87132</v>
      </c>
      <c r="C184" s="88">
        <v>72728</v>
      </c>
      <c r="D184" s="73">
        <f t="shared" si="6"/>
        <v>19.805301946980535</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2024-10-21T11:11:46Z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