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F2EF04F5-FCFB-4916-AB43-CC3E21FACB64}" xr6:coauthVersionLast="47" xr6:coauthVersionMax="47" xr10:uidLastSave="{00000000-0000-0000-0000-000000000000}"/>
  <bookViews>
    <workbookView xWindow="4530" yWindow="3525" windowWidth="13560" windowHeight="787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<sst xmlns="http://schemas.openxmlformats.org/spreadsheetml/2006/main" count="265" uniqueCount="100">
  <si>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</si>
  <si>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</si>
  <si>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</si>
  <si>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</si>
  <si>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</si>
  <si>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</si>
  <si>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</si>
  <si>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</si>
  <si>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</si>
  <si>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</si>
  <si>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</si>
  <si>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</si>
  <si>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</si>
  <si>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</si>
  <si>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</si>
  <si>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</si>
  <si>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</si>
  <si>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</si>
  <si>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</si>
  <si>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</si>
  <si>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</si>
  <si>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</si>
  <si>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</si>
  <si>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</si>
  <si>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</si>
  <si>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</si>
  <si>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</si>
  <si>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</si>
  <si>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</si>
  <si>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</si>
  <si>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</si>
  <si>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</si>
  <si>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</si>
  <si>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</si>
  <si>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</si>
  <si>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</si>
  <si>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</si>
  <si>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</si>
  <si>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</si>
  <si>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</si>
  <si>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</si>
  <si>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</si>
  <si>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</si>
  <si>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</si>
  <si>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</si>
  <si>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</si>
  <si>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</si>
  <si>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</si>
  <si>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</si>
  <si>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</si>
  <si>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</si>
  <si>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</si>
  <si>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</si>
  <si>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</si>
  <si>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</si>
  <si>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</si>
  <si>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</si>
  <si>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</si>
  <si>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</si>
  <si>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</si>
  <si>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</si>
  <si>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</si>
  <si>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</si>
  <si>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</si>
  <si>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</si>
  <si>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</si>
  <si>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</si>
  <si>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</si>
  <si>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</si>
  <si>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</si>
  <si>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</si>
  <si>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</si>
  <si>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</si>
  <si>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</si>
  <si>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</si>
  <si>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</si>
  <si>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</si>
  <si>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</si>
  <si>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</si>
  <si>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</si>
  <si>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</si>
  <si>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</si>
  <si>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</si>
  <si>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</si>
  <si>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</si>
  <si>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</si>
  <si>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</si>
  <si>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</si>
  <si>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</si>
  <si>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</si>
  <si>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</si>
  <si>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</si>
  <si>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</si>
  <si>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</si>
  <si>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</si>
  <si>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</si>
  <si>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</si>
  <si>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25 October 2024</t>
  </si>
  <si>
    <t>25.10.2024</t>
  </si>
  <si>
    <t>27.10.2023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</si>
</sst>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1777623</v>
      </c>
      <c r="C11" s="54">
        <v>1603094</v>
      </c>
      <c r="D11" s="73">
        <f>IFERROR(((B11/C11)-1)*100,IF(B11+C11&lt;&gt;0,100,0))</f>
        <v>10.887009744905797</v>
      </c>
      <c r="E11" s="54">
        <v>76454563</v>
      </c>
      <c r="F11" s="54">
        <v>66166854</v>
      </c>
      <c r="G11" s="73">
        <f>IFERROR(((E11/F11)-1)*100,IF(E11+F11&lt;&gt;0,100,0))</f>
        <v>15.548130790682603</v>
      </c>
    </row>
    <row r="12" spans="1:7" s="15" customFormat="1" ht="12" x14ac:dyDescent="0.2">
      <c r="A12" s="51" t="s">
        <v>9</v>
      </c>
      <c r="B12" s="54">
        <v>1331902.338</v>
      </c>
      <c r="C12" s="54">
        <v>1167095.0460000001</v>
      </c>
      <c r="D12" s="73">
        <f>IFERROR(((B12/C12)-1)*100,IF(B12+C12&lt;&gt;0,100,0))</f>
        <v>14.121154276581516</v>
      </c>
      <c r="E12" s="54">
        <v>62808063.783</v>
      </c>
      <c r="F12" s="54">
        <v>62983505.045000002</v>
      </c>
      <c r="G12" s="73">
        <f>IFERROR(((E12/F12)-1)*100,IF(E12+F12&lt;&gt;0,100,0))</f>
        <v>-0.27855112521072423</v>
      </c>
    </row>
    <row r="13" spans="1:7" s="15" customFormat="1" ht="12" x14ac:dyDescent="0.2">
      <c r="A13" s="51" t="s">
        <v>10</v>
      </c>
      <c r="B13" s="54">
        <v>109379191.40676101</v>
      </c>
      <c r="C13" s="54">
        <v>77969223.097267702</v>
      </c>
      <c r="D13" s="73">
        <f>IFERROR(((B13/C13)-1)*100,IF(B13+C13&lt;&gt;0,100,0))</f>
        <v>40.285085655283396</v>
      </c>
      <c r="E13" s="54">
        <v>4396036961.2256804</v>
      </c>
      <c r="F13" s="54">
        <v>4496027237.7773199</v>
      </c>
      <c r="G13" s="73">
        <f>IFERROR(((E13/F13)-1)*100,IF(E13+F13&lt;&gt;0,100,0))</f>
        <v>-2.2239695460802289</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402</v>
      </c>
      <c r="C16" s="54">
        <v>309</v>
      </c>
      <c r="D16" s="73">
        <f>IFERROR(((B16/C16)-1)*100,IF(B16+C16&lt;&gt;0,100,0))</f>
        <v>30.097087378640786</v>
      </c>
      <c r="E16" s="54">
        <v>18783</v>
      </c>
      <c r="F16" s="54">
        <v>15689</v>
      </c>
      <c r="G16" s="73">
        <f>IFERROR(((E16/F16)-1)*100,IF(E16+F16&lt;&gt;0,100,0))</f>
        <v>19.720823506915664</v>
      </c>
    </row>
    <row r="17" spans="1:7" s="15" customFormat="1" ht="12" x14ac:dyDescent="0.2">
      <c r="A17" s="51" t="s">
        <v>9</v>
      </c>
      <c r="B17" s="54">
        <v>164361.61499999999</v>
      </c>
      <c r="C17" s="54">
        <v>83555.516000000003</v>
      </c>
      <c r="D17" s="73">
        <f>IFERROR(((B17/C17)-1)*100,IF(B17+C17&lt;&gt;0,100,0))</f>
        <v>96.70947277735678</v>
      </c>
      <c r="E17" s="54">
        <v>9186862.6840000004</v>
      </c>
      <c r="F17" s="54">
        <v>6929572.9019999998</v>
      </c>
      <c r="G17" s="73">
        <f>IFERROR(((E17/F17)-1)*100,IF(E17+F17&lt;&gt;0,100,0))</f>
        <v>32.574731717571012</v>
      </c>
    </row>
    <row r="18" spans="1:7" s="15" customFormat="1" ht="12" x14ac:dyDescent="0.2">
      <c r="A18" s="51" t="s">
        <v>10</v>
      </c>
      <c r="B18" s="54">
        <v>19529494.606851298</v>
      </c>
      <c r="C18" s="54">
        <v>8821564.8851477299</v>
      </c>
      <c r="D18" s="73">
        <f>IFERROR(((B18/C18)-1)*100,IF(B18+C18&lt;&gt;0,100,0))</f>
        <v>121.38356245309474</v>
      </c>
      <c r="E18" s="54">
        <v>499711690.25881499</v>
      </c>
      <c r="F18" s="54">
        <v>394882184.50235403</v>
      </c>
      <c r="G18" s="73">
        <f>IFERROR(((E18/F18)-1)*100,IF(E18+F18&lt;&gt;0,100,0))</f>
        <v>26.547033487613824</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17397966.9921</v>
      </c>
      <c r="C24" s="53">
        <v>10715491.896369999</v>
      </c>
      <c r="D24" s="52">
        <f>B24-C24</f>
        <v>6682475.0957300011</v>
      </c>
      <c r="E24" s="54">
        <v>623078498.22616005</v>
      </c>
      <c r="F24" s="54">
        <v>621525923.66433001</v>
      </c>
      <c r="G24" s="52">
        <f>E24-F24</f>
        <v>1552574.5618300438</v>
      </c>
    </row>
    <row r="25" spans="1:7" s="15" customFormat="1" ht="12" x14ac:dyDescent="0.2">
      <c r="A25" s="55" t="s">
        <v>15</v>
      </c>
      <c r="B25" s="53">
        <v>20707558.995639998</v>
      </c>
      <c r="C25" s="53">
        <v>14787966.16849</v>
      </c>
      <c r="D25" s="52">
        <f>B25-C25</f>
        <v>5919592.8271499984</v>
      </c>
      <c r="E25" s="54">
        <v>730115101.43217003</v>
      </c>
      <c r="F25" s="54">
        <v>730031591.70133996</v>
      </c>
      <c r="G25" s="52">
        <f>E25-F25</f>
        <v>83509.730830073357</v>
      </c>
    </row>
    <row r="26" spans="1:7" s="25" customFormat="1" ht="12" x14ac:dyDescent="0.2">
      <c r="A26" s="56" t="s">
        <v>16</v>
      </c>
      <c r="B26" s="57">
        <f>B24-B25</f>
        <v>-3309592.0035399981</v>
      </c>
      <c r="C26" s="57">
        <f>C24-C25</f>
        <v>-4072474.2721200008</v>
      </c>
      <c r="D26" s="57"/>
      <c r="E26" s="57">
        <f>E24-E25</f>
        <v>-107036603.20600998</v>
      </c>
      <c r="F26" s="57">
        <f>F24-F25</f>
        <v>-108505668.03700995</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87015.806972520004</v>
      </c>
      <c r="C33" s="104">
        <v>69451.971342139994</v>
      </c>
      <c r="D33" s="73">
        <f t="shared" ref="D33:D42" si="0">IFERROR(((B33/C33)-1)*100,IF(B33+C33&lt;&gt;0,100,0))</f>
        <v>25.289182280882439</v>
      </c>
      <c r="E33" s="51"/>
      <c r="F33" s="104">
        <v>87451.36</v>
      </c>
      <c r="G33" s="104">
        <v>86046.69</v>
      </c>
    </row>
    <row r="34" spans="1:7" s="15" customFormat="1" ht="12" x14ac:dyDescent="0.2">
      <c r="A34" s="51" t="s">
        <v>23</v>
      </c>
      <c r="B34" s="104">
        <v>93107.79981153</v>
      </c>
      <c r="C34" s="104">
        <v>69994.397990009995</v>
      </c>
      <c r="D34" s="73">
        <f t="shared" si="0"/>
        <v>33.02178815055867</v>
      </c>
      <c r="E34" s="51"/>
      <c r="F34" s="104">
        <v>93263.06</v>
      </c>
      <c r="G34" s="104">
        <v>91291.73</v>
      </c>
    </row>
    <row r="35" spans="1:7" s="15" customFormat="1" ht="12" x14ac:dyDescent="0.2">
      <c r="A35" s="51" t="s">
        <v>24</v>
      </c>
      <c r="B35" s="104">
        <v>88768.898758230003</v>
      </c>
      <c r="C35" s="104">
        <v>65059.339683480001</v>
      </c>
      <c r="D35" s="73">
        <f t="shared" si="0"/>
        <v>36.442975274725065</v>
      </c>
      <c r="E35" s="51"/>
      <c r="F35" s="104">
        <v>89443.51</v>
      </c>
      <c r="G35" s="104">
        <v>88259.89</v>
      </c>
    </row>
    <row r="36" spans="1:7" s="15" customFormat="1" ht="12" x14ac:dyDescent="0.2">
      <c r="A36" s="51" t="s">
        <v>25</v>
      </c>
      <c r="B36" s="104">
        <v>78929.380212389995</v>
      </c>
      <c r="C36" s="104">
        <v>63785.892880270003</v>
      </c>
      <c r="D36" s="73">
        <f t="shared" si="0"/>
        <v>23.741123073318484</v>
      </c>
      <c r="E36" s="51"/>
      <c r="F36" s="104">
        <v>79412.539999999994</v>
      </c>
      <c r="G36" s="104">
        <v>78010.39</v>
      </c>
    </row>
    <row r="37" spans="1:7" s="15" customFormat="1" ht="12" x14ac:dyDescent="0.2">
      <c r="A37" s="51" t="s">
        <v>79</v>
      </c>
      <c r="B37" s="104">
        <v>62527.767619329999</v>
      </c>
      <c r="C37" s="104">
        <v>55828.70928838</v>
      </c>
      <c r="D37" s="73">
        <f t="shared" si="0"/>
        <v>11.999307195776998</v>
      </c>
      <c r="E37" s="51"/>
      <c r="F37" s="104">
        <v>63293.07</v>
      </c>
      <c r="G37" s="104">
        <v>61374.21</v>
      </c>
    </row>
    <row r="38" spans="1:7" s="15" customFormat="1" ht="12" x14ac:dyDescent="0.2">
      <c r="A38" s="51" t="s">
        <v>26</v>
      </c>
      <c r="B38" s="104">
        <v>117280.59943545</v>
      </c>
      <c r="C38" s="104">
        <v>93377.781887270001</v>
      </c>
      <c r="D38" s="73">
        <f t="shared" si="0"/>
        <v>25.597971021668297</v>
      </c>
      <c r="E38" s="51"/>
      <c r="F38" s="104">
        <v>117637.32</v>
      </c>
      <c r="G38" s="104">
        <v>115278.51</v>
      </c>
    </row>
    <row r="39" spans="1:7" s="15" customFormat="1" ht="12" x14ac:dyDescent="0.2">
      <c r="A39" s="51" t="s">
        <v>27</v>
      </c>
      <c r="B39" s="104">
        <v>21043.920561769999</v>
      </c>
      <c r="C39" s="104">
        <v>15353.644111019999</v>
      </c>
      <c r="D39" s="73">
        <f t="shared" si="0"/>
        <v>37.061406462234146</v>
      </c>
      <c r="E39" s="51"/>
      <c r="F39" s="104">
        <v>21415</v>
      </c>
      <c r="G39" s="104">
        <v>20939.099999999999</v>
      </c>
    </row>
    <row r="40" spans="1:7" s="15" customFormat="1" ht="12" x14ac:dyDescent="0.2">
      <c r="A40" s="51" t="s">
        <v>28</v>
      </c>
      <c r="B40" s="104">
        <v>120241.92676612</v>
      </c>
      <c r="C40" s="104">
        <v>92873.973027960004</v>
      </c>
      <c r="D40" s="73">
        <f t="shared" si="0"/>
        <v>29.467839961924302</v>
      </c>
      <c r="E40" s="51"/>
      <c r="F40" s="104">
        <v>121423.37</v>
      </c>
      <c r="G40" s="104">
        <v>118836.69</v>
      </c>
    </row>
    <row r="41" spans="1:7" s="15" customFormat="1" ht="12" x14ac:dyDescent="0.2">
      <c r="A41" s="51" t="s">
        <v>29</v>
      </c>
      <c r="B41" s="59"/>
      <c r="C41" s="59"/>
      <c r="D41" s="73">
        <f t="shared" si="0"/>
        <v>0</v>
      </c>
      <c r="E41" s="51"/>
      <c r="F41" s="59"/>
      <c r="G41" s="59"/>
    </row>
    <row r="42" spans="1:7" s="15" customFormat="1" ht="12" x14ac:dyDescent="0.2">
      <c r="A42" s="51" t="s">
        <v>78</v>
      </c>
      <c r="B42" s="104">
        <v>612.71965342999999</v>
      </c>
      <c r="C42" s="104">
        <v>711.04213006999998</v>
      </c>
      <c r="D42" s="73">
        <f t="shared" si="0"/>
        <v>-13.827939651103438</v>
      </c>
      <c r="E42" s="51"/>
      <c r="F42" s="104">
        <v>620.22</v>
      </c>
      <c r="G42" s="104">
        <v>603.55999999999995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19888.793409935901</v>
      </c>
      <c r="D48" s="59"/>
      <c r="E48" s="105">
        <v>16949.301510093599</v>
      </c>
      <c r="F48" s="59"/>
      <c r="G48" s="73">
        <f>IFERROR(((C48/E48)-1)*100,IF(C48+E48&lt;&gt;0,100,0))</f>
        <v>17.342849781106228</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2158</v>
      </c>
      <c r="D54" s="62"/>
      <c r="E54" s="106">
        <v>371454</v>
      </c>
      <c r="F54" s="106">
        <v>46307264.674999997</v>
      </c>
      <c r="G54" s="106">
        <v>10657994.69922</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6730</v>
      </c>
      <c r="C68" s="53">
        <v>5395</v>
      </c>
      <c r="D68" s="73">
        <f>IFERROR(((B68/C68)-1)*100,IF(B68+C68&lt;&gt;0,100,0))</f>
        <v>24.745134383688594</v>
      </c>
      <c r="E68" s="53">
        <v>259224</v>
      </c>
      <c r="F68" s="53">
        <v>276462</v>
      </c>
      <c r="G68" s="73">
        <f>IFERROR(((E68/F68)-1)*100,IF(E68+F68&lt;&gt;0,100,0))</f>
        <v>-6.235214966252145</v>
      </c>
    </row>
    <row r="69" spans="1:7" s="15" customFormat="1" ht="12" x14ac:dyDescent="0.2">
      <c r="A69" s="66" t="s">
        <v>54</v>
      </c>
      <c r="B69" s="54">
        <v>244821138.287</v>
      </c>
      <c r="C69" s="53">
        <v>262854517.35800001</v>
      </c>
      <c r="D69" s="73">
        <f>IFERROR(((B69/C69)-1)*100,IF(B69+C69&lt;&gt;0,100,0))</f>
        <v>-6.8605931723209057</v>
      </c>
      <c r="E69" s="53">
        <v>10332087917.886999</v>
      </c>
      <c r="F69" s="53">
        <v>10186756608.299</v>
      </c>
      <c r="G69" s="73">
        <f>IFERROR(((E69/F69)-1)*100,IF(E69+F69&lt;&gt;0,100,0))</f>
        <v>1.4266691075116134</v>
      </c>
    </row>
    <row r="70" spans="1:7" s="15" customFormat="1" ht="12" x14ac:dyDescent="0.2">
      <c r="A70" s="66" t="s">
        <v>55</v>
      </c>
      <c r="B70" s="54">
        <v>230865402.16242</v>
      </c>
      <c r="C70" s="53">
        <v>226463946.63056001</v>
      </c>
      <c r="D70" s="73">
        <f>IFERROR(((B70/C70)-1)*100,IF(B70+C70&lt;&gt;0,100,0))</f>
        <v>1.9435568430856032</v>
      </c>
      <c r="E70" s="53">
        <v>9355320148.3426895</v>
      </c>
      <c r="F70" s="53">
        <v>9137536333.6140003</v>
      </c>
      <c r="G70" s="73">
        <f>IFERROR(((E70/F70)-1)*100,IF(E70+F70&lt;&gt;0,100,0))</f>
        <v>2.3833975239861305</v>
      </c>
    </row>
    <row r="71" spans="1:7" s="15" customFormat="1" ht="12" x14ac:dyDescent="0.2">
      <c r="A71" s="66" t="s">
        <v>93</v>
      </c>
      <c r="B71" s="73">
        <f>IFERROR(B69/B68/1000,)</f>
        <v>36.377583697919761</v>
      </c>
      <c r="C71" s="73">
        <f>IFERROR(C69/C68/1000,)</f>
        <v>48.721875321223358</v>
      </c>
      <c r="D71" s="73">
        <f>IFERROR(((B71/C71)-1)*100,IF(B71+C71&lt;&gt;0,100,0))</f>
        <v>-25.336240737692616</v>
      </c>
      <c r="E71" s="73">
        <f>IFERROR(E69/E68/1000,)</f>
        <v>39.857759767178194</v>
      </c>
      <c r="F71" s="73">
        <f>IFERROR(F69/F68/1000,)</f>
        <v>36.846859996306904</v>
      </c>
      <c r="G71" s="73">
        <f>IFERROR(((E71/F71)-1)*100,IF(E71+F71&lt;&gt;0,100,0))</f>
        <v>8.1713876600965953</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2772</v>
      </c>
      <c r="C74" s="53">
        <v>2798</v>
      </c>
      <c r="D74" s="73">
        <f>IFERROR(((B74/C74)-1)*100,IF(B74+C74&lt;&gt;0,100,0))</f>
        <v>-0.92923516797712713</v>
      </c>
      <c r="E74" s="53">
        <v>110250</v>
      </c>
      <c r="F74" s="53">
        <v>118151</v>
      </c>
      <c r="G74" s="73">
        <f>IFERROR(((E74/F74)-1)*100,IF(E74+F74&lt;&gt;0,100,0))</f>
        <v>-6.6872053558581834</v>
      </c>
    </row>
    <row r="75" spans="1:7" s="15" customFormat="1" ht="12" x14ac:dyDescent="0.2">
      <c r="A75" s="66" t="s">
        <v>54</v>
      </c>
      <c r="B75" s="54">
        <v>656087909.37800002</v>
      </c>
      <c r="C75" s="53">
        <v>630738699.01999998</v>
      </c>
      <c r="D75" s="73">
        <f>IFERROR(((B75/C75)-1)*100,IF(B75+C75&lt;&gt;0,100,0))</f>
        <v>4.0189717861589758</v>
      </c>
      <c r="E75" s="53">
        <v>28573406037.659</v>
      </c>
      <c r="F75" s="53">
        <v>26148087310.403999</v>
      </c>
      <c r="G75" s="73">
        <f>IFERROR(((E75/F75)-1)*100,IF(E75+F75&lt;&gt;0,100,0))</f>
        <v>9.2753198291868788</v>
      </c>
    </row>
    <row r="76" spans="1:7" s="15" customFormat="1" ht="12" x14ac:dyDescent="0.2">
      <c r="A76" s="66" t="s">
        <v>55</v>
      </c>
      <c r="B76" s="54">
        <v>603413169.92809999</v>
      </c>
      <c r="C76" s="53">
        <v>535514732.40933001</v>
      </c>
      <c r="D76" s="73">
        <f>IFERROR(((B76/C76)-1)*100,IF(B76+C76&lt;&gt;0,100,0))</f>
        <v>12.679097961187491</v>
      </c>
      <c r="E76" s="53">
        <v>25888053789.0476</v>
      </c>
      <c r="F76" s="53">
        <v>23609835281.499901</v>
      </c>
      <c r="G76" s="73">
        <f>IFERROR(((E76/F76)-1)*100,IF(E76+F76&lt;&gt;0,100,0))</f>
        <v>9.6494468529090263</v>
      </c>
    </row>
    <row r="77" spans="1:7" s="15" customFormat="1" ht="12" x14ac:dyDescent="0.2">
      <c r="A77" s="66" t="s">
        <v>93</v>
      </c>
      <c r="B77" s="73">
        <f>IFERROR(B75/B74/1000,)</f>
        <v>236.6839499920635</v>
      </c>
      <c r="C77" s="73">
        <f>IFERROR(C75/C74/1000,)</f>
        <v>225.42483882058613</v>
      </c>
      <c r="D77" s="73">
        <f>IFERROR(((B77/C77)-1)*100,IF(B77+C77&lt;&gt;0,100,0))</f>
        <v>4.9946187076741921</v>
      </c>
      <c r="E77" s="73">
        <f>IFERROR(E75/E74/1000,)</f>
        <v>259.16921576107939</v>
      </c>
      <c r="F77" s="73">
        <f>IFERROR(F75/F74/1000,)</f>
        <v>221.31075750864571</v>
      </c>
      <c r="G77" s="73">
        <f>IFERROR(((E77/F77)-1)*100,IF(E77+F77&lt;&gt;0,100,0))</f>
        <v>17.106469960437742</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505</v>
      </c>
      <c r="C80" s="53">
        <v>75</v>
      </c>
      <c r="D80" s="73">
        <f>IFERROR(((B80/C80)-1)*100,IF(B80+C80&lt;&gt;0,100,0))</f>
        <v>573.33333333333337</v>
      </c>
      <c r="E80" s="53">
        <v>9848</v>
      </c>
      <c r="F80" s="53">
        <v>9214</v>
      </c>
      <c r="G80" s="73">
        <f>IFERROR(((E80/F80)-1)*100,IF(E80+F80&lt;&gt;0,100,0))</f>
        <v>6.8808335142174881</v>
      </c>
    </row>
    <row r="81" spans="1:7" s="15" customFormat="1" ht="12" x14ac:dyDescent="0.2">
      <c r="A81" s="66" t="s">
        <v>54</v>
      </c>
      <c r="B81" s="54">
        <v>23858017.109000001</v>
      </c>
      <c r="C81" s="53">
        <v>13008906.613</v>
      </c>
      <c r="D81" s="73">
        <f>IFERROR(((B81/C81)-1)*100,IF(B81+C81&lt;&gt;0,100,0))</f>
        <v>83.39755844782772</v>
      </c>
      <c r="E81" s="53">
        <v>940360822.24100006</v>
      </c>
      <c r="F81" s="53">
        <v>1076663878.23</v>
      </c>
      <c r="G81" s="73">
        <f>IFERROR(((E81/F81)-1)*100,IF(E81+F81&lt;&gt;0,100,0))</f>
        <v>-12.659759349693955</v>
      </c>
    </row>
    <row r="82" spans="1:7" s="15" customFormat="1" ht="12" x14ac:dyDescent="0.2">
      <c r="A82" s="66" t="s">
        <v>55</v>
      </c>
      <c r="B82" s="54">
        <v>4145589.2500701901</v>
      </c>
      <c r="C82" s="53">
        <v>1725348.10762012</v>
      </c>
      <c r="D82" s="73">
        <f>IFERROR(((B82/C82)-1)*100,IF(B82+C82&lt;&gt;0,100,0))</f>
        <v>140.27552653061178</v>
      </c>
      <c r="E82" s="53">
        <v>211001425.24713299</v>
      </c>
      <c r="F82" s="53">
        <v>344314334.17766398</v>
      </c>
      <c r="G82" s="73">
        <f>IFERROR(((E82/F82)-1)*100,IF(E82+F82&lt;&gt;0,100,0))</f>
        <v>-38.718373212351473</v>
      </c>
    </row>
    <row r="83" spans="1:7" x14ac:dyDescent="0.2">
      <c r="A83" s="66" t="s">
        <v>93</v>
      </c>
      <c r="B83" s="73">
        <f>IFERROR(B81/B80/1000,)</f>
        <v>47.24359823564356</v>
      </c>
      <c r="C83" s="73">
        <f>IFERROR(C81/C80/1000,)</f>
        <v>173.45208817333332</v>
      </c>
      <c r="D83" s="73">
        <f>IFERROR(((B83/C83)-1)*100,IF(B83+C83&lt;&gt;0,100,0))</f>
        <v>-72.762738844382028</v>
      </c>
      <c r="E83" s="73">
        <f>IFERROR(E81/E80/1000,)</f>
        <v>95.487492104082051</v>
      </c>
      <c r="F83" s="73">
        <f>IFERROR(F81/F80/1000,)</f>
        <v>116.85086588126764</v>
      </c>
      <c r="G83" s="73">
        <f>IFERROR(((E83/F83)-1)*100,IF(E83+F83&lt;&gt;0,100,0))</f>
        <v>-18.282597750617391</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10007</v>
      </c>
      <c r="C86" s="51">
        <f>C68+C74+C80</f>
        <v>8268</v>
      </c>
      <c r="D86" s="73">
        <f>IFERROR(((B86/C86)-1)*100,IF(B86+C86&lt;&gt;0,100,0))</f>
        <v>21.032897919690363</v>
      </c>
      <c r="E86" s="51">
        <f>E68+E74+E80</f>
        <v>379322</v>
      </c>
      <c r="F86" s="51">
        <f>F68+F74+F80</f>
        <v>403827</v>
      </c>
      <c r="G86" s="73">
        <f>IFERROR(((E86/F86)-1)*100,IF(E86+F86&lt;&gt;0,100,0))</f>
        <v>-6.0681925676093984</v>
      </c>
    </row>
    <row r="87" spans="1:7" s="15" customFormat="1" ht="12" x14ac:dyDescent="0.2">
      <c r="A87" s="66" t="s">
        <v>54</v>
      </c>
      <c r="B87" s="51">
        <f t="shared" ref="B87:C87" si="1">B69+B75+B81</f>
        <v>924767064.77399993</v>
      </c>
      <c r="C87" s="51">
        <f t="shared" si="1"/>
        <v>906602122.99100006</v>
      </c>
      <c r="D87" s="73">
        <f>IFERROR(((B87/C87)-1)*100,IF(B87+C87&lt;&gt;0,100,0))</f>
        <v>2.0036288601521512</v>
      </c>
      <c r="E87" s="51">
        <f t="shared" ref="E87:F87" si="2">E69+E75+E81</f>
        <v>39845854777.786995</v>
      </c>
      <c r="F87" s="51">
        <f t="shared" si="2"/>
        <v>37411507796.933006</v>
      </c>
      <c r="G87" s="73">
        <f>IFERROR(((E87/F87)-1)*100,IF(E87+F87&lt;&gt;0,100,0))</f>
        <v>6.5069469909297739</v>
      </c>
    </row>
    <row r="88" spans="1:7" s="15" customFormat="1" ht="12" x14ac:dyDescent="0.2">
      <c r="A88" s="66" t="s">
        <v>55</v>
      </c>
      <c r="B88" s="51">
        <f t="shared" ref="B88:C88" si="3">B70+B76+B82</f>
        <v>838424161.34059024</v>
      </c>
      <c r="C88" s="51">
        <f t="shared" si="3"/>
        <v>763704027.14751017</v>
      </c>
      <c r="D88" s="73">
        <f>IFERROR(((B88/C88)-1)*100,IF(B88+C88&lt;&gt;0,100,0))</f>
        <v>9.7839125547321224</v>
      </c>
      <c r="E88" s="51">
        <f t="shared" ref="E88:F88" si="4">E70+E76+E82</f>
        <v>35454375362.637421</v>
      </c>
      <c r="F88" s="51">
        <f t="shared" si="4"/>
        <v>33091685949.291565</v>
      </c>
      <c r="G88" s="73">
        <f>IFERROR(((E88/F88)-1)*100,IF(E88+F88&lt;&gt;0,100,0))</f>
        <v>7.1398278617969213</v>
      </c>
    </row>
    <row r="89" spans="1:7" x14ac:dyDescent="0.2">
      <c r="A89" s="66" t="s">
        <v>94</v>
      </c>
      <c r="B89" s="73">
        <f>IFERROR((B75/B87)*100,IF(B75+B87&lt;&gt;0,100,0))</f>
        <v>70.946288462201963</v>
      </c>
      <c r="C89" s="73">
        <f>IFERROR((C75/C87)*100,IF(C75+C87&lt;&gt;0,100,0))</f>
        <v>69.571720937417368</v>
      </c>
      <c r="D89" s="73">
        <f>IFERROR(((B89/C89)-1)*100,IF(B89+C89&lt;&gt;0,100,0))</f>
        <v>1.9757561064517537</v>
      </c>
      <c r="E89" s="73">
        <f>IFERROR((E75/E87)*100,IF(E75+E87&lt;&gt;0,100,0))</f>
        <v>71.709858395578735</v>
      </c>
      <c r="F89" s="73">
        <f>IFERROR((F75/F87)*100,IF(F75+F87&lt;&gt;0,100,0))</f>
        <v>69.893166167837848</v>
      </c>
      <c r="G89" s="73">
        <f>IFERROR(((E89/F89)-1)*100,IF(E89+F89&lt;&gt;0,100,0))</f>
        <v>2.5992415673062652</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67558215.542999998</v>
      </c>
      <c r="C97" s="107">
        <v>94979883.601999998</v>
      </c>
      <c r="D97" s="52">
        <f>B97-C97</f>
        <v>-27421668.059</v>
      </c>
      <c r="E97" s="107">
        <v>4081742516.0609999</v>
      </c>
      <c r="F97" s="107">
        <v>5101874169.7860003</v>
      </c>
      <c r="G97" s="68">
        <f>E97-F97</f>
        <v>-1020131653.7250004</v>
      </c>
    </row>
    <row r="98" spans="1:7" s="15" customFormat="1" ht="13.5" x14ac:dyDescent="0.2">
      <c r="A98" s="66" t="s">
        <v>88</v>
      </c>
      <c r="B98" s="53">
        <v>79053125.635000005</v>
      </c>
      <c r="C98" s="107">
        <v>92549253.575000003</v>
      </c>
      <c r="D98" s="52">
        <f>B98-C98</f>
        <v>-13496127.939999998</v>
      </c>
      <c r="E98" s="107">
        <v>3997093737.355</v>
      </c>
      <c r="F98" s="107">
        <v>5059866105.0249996</v>
      </c>
      <c r="G98" s="68">
        <f>E98-F98</f>
        <v>-1062772367.6699996</v>
      </c>
    </row>
    <row r="99" spans="1:7" s="15" customFormat="1" ht="12" x14ac:dyDescent="0.2">
      <c r="A99" s="69" t="s">
        <v>16</v>
      </c>
      <c r="B99" s="52">
        <f>B97-B98</f>
        <v>-11494910.092000008</v>
      </c>
      <c r="C99" s="52">
        <f>C97-C98</f>
        <v>2430630.0269999951</v>
      </c>
      <c r="D99" s="70"/>
      <c r="E99" s="52">
        <f>E97-E98</f>
        <v>84648778.705999851</v>
      </c>
      <c r="F99" s="70">
        <f>F97-F98</f>
        <v>42008064.761000633</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1075.21360935335</v>
      </c>
      <c r="C111" s="108">
        <v>884.91703745155098</v>
      </c>
      <c r="D111" s="73">
        <f>IFERROR(((B111/C111)-1)*100,IF(B111+C111&lt;&gt;0,100,0))</f>
        <v>21.504453394843548</v>
      </c>
      <c r="E111" s="72"/>
      <c r="F111" s="109">
        <v>1075.21360935335</v>
      </c>
      <c r="G111" s="109">
        <v>1060.5303878766999</v>
      </c>
    </row>
    <row r="112" spans="1:7" s="15" customFormat="1" ht="12" x14ac:dyDescent="0.2">
      <c r="A112" s="66" t="s">
        <v>50</v>
      </c>
      <c r="B112" s="109">
        <v>1058.6432089412399</v>
      </c>
      <c r="C112" s="108">
        <v>872.015683940141</v>
      </c>
      <c r="D112" s="73">
        <f>IFERROR(((B112/C112)-1)*100,IF(B112+C112&lt;&gt;0,100,0))</f>
        <v>21.401854168245649</v>
      </c>
      <c r="E112" s="72"/>
      <c r="F112" s="109">
        <v>1058.6432089412399</v>
      </c>
      <c r="G112" s="109">
        <v>1044.2725556538001</v>
      </c>
    </row>
    <row r="113" spans="1:7" s="15" customFormat="1" ht="12" x14ac:dyDescent="0.2">
      <c r="A113" s="66" t="s">
        <v>51</v>
      </c>
      <c r="B113" s="109">
        <v>1168.7057731530299</v>
      </c>
      <c r="C113" s="108">
        <v>952.998080315116</v>
      </c>
      <c r="D113" s="73">
        <f>IFERROR(((B113/C113)-1)*100,IF(B113+C113&lt;&gt;0,100,0))</f>
        <v>22.634640855371767</v>
      </c>
      <c r="E113" s="72"/>
      <c r="F113" s="109">
        <v>1168.7057731530299</v>
      </c>
      <c r="G113" s="109">
        <v>1151.67083137278</v>
      </c>
    </row>
    <row r="114" spans="1:7" s="25" customFormat="1" ht="12" x14ac:dyDescent="0.2">
      <c r="A114" s="69" t="s">
        <v>52</v>
      </c>
      <c r="B114" s="73"/>
      <c r="C114" s="72"/>
      <c r="D114" s="74"/>
      <c r="E114" s="72"/>
      <c r="F114" s="58"/>
      <c r="G114" s="58"/>
    </row>
    <row r="115" spans="1:7" s="15" customFormat="1" ht="12" x14ac:dyDescent="0.2">
      <c r="A115" s="66" t="s">
        <v>56</v>
      </c>
      <c r="B115" s="109">
        <v>765.33540331874804</v>
      </c>
      <c r="C115" s="108">
        <v>688.15585295575102</v>
      </c>
      <c r="D115" s="73">
        <f>IFERROR(((B115/C115)-1)*100,IF(B115+C115&lt;&gt;0,100,0))</f>
        <v>11.215417267977479</v>
      </c>
      <c r="E115" s="72"/>
      <c r="F115" s="109">
        <v>765.33540331874804</v>
      </c>
      <c r="G115" s="109">
        <v>763.61337265086604</v>
      </c>
    </row>
    <row r="116" spans="1:7" s="15" customFormat="1" ht="12" x14ac:dyDescent="0.2">
      <c r="A116" s="66" t="s">
        <v>57</v>
      </c>
      <c r="B116" s="109">
        <v>1038.49256569563</v>
      </c>
      <c r="C116" s="108">
        <v>898.26621984223198</v>
      </c>
      <c r="D116" s="73">
        <f>IFERROR(((B116/C116)-1)*100,IF(B116+C116&lt;&gt;0,100,0))</f>
        <v>15.610778047295026</v>
      </c>
      <c r="E116" s="72"/>
      <c r="F116" s="109">
        <v>1038.49256569563</v>
      </c>
      <c r="G116" s="109">
        <v>1029.3019526123301</v>
      </c>
    </row>
    <row r="117" spans="1:7" s="15" customFormat="1" ht="12" x14ac:dyDescent="0.2">
      <c r="A117" s="66" t="s">
        <v>59</v>
      </c>
      <c r="B117" s="109">
        <v>1247.6224957429899</v>
      </c>
      <c r="C117" s="108">
        <v>1011.00069194656</v>
      </c>
      <c r="D117" s="73">
        <f>IFERROR(((B117/C117)-1)*100,IF(B117+C117&lt;&gt;0,100,0))</f>
        <v>23.404712348993861</v>
      </c>
      <c r="E117" s="72"/>
      <c r="F117" s="109">
        <v>1247.6224957429899</v>
      </c>
      <c r="G117" s="109">
        <v>1227.97818504727</v>
      </c>
    </row>
    <row r="118" spans="1:7" s="15" customFormat="1" ht="12" x14ac:dyDescent="0.2">
      <c r="A118" s="66" t="s">
        <v>58</v>
      </c>
      <c r="B118" s="109">
        <v>1166.5492562516899</v>
      </c>
      <c r="C118" s="108">
        <v>920.90536187525504</v>
      </c>
      <c r="D118" s="73">
        <f>IFERROR(((B118/C118)-1)*100,IF(B118+C118&lt;&gt;0,100,0))</f>
        <v>26.674173541158041</v>
      </c>
      <c r="E118" s="72"/>
      <c r="F118" s="109">
        <v>1166.5492562516899</v>
      </c>
      <c r="G118" s="109">
        <v>1144.96195399564</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519</v>
      </c>
      <c r="C127" s="53">
        <v>281</v>
      </c>
      <c r="D127" s="73">
        <f>IFERROR(((B127/C127)-1)*100,IF(B127+C127&lt;&gt;0,100,0))</f>
        <v>84.697508896797146</v>
      </c>
      <c r="E127" s="53">
        <v>13794</v>
      </c>
      <c r="F127" s="53">
        <v>15831</v>
      </c>
      <c r="G127" s="73">
        <f>IFERROR(((E127/F127)-1)*100,IF(E127+F127&lt;&gt;0,100,0))</f>
        <v>-12.867159370854653</v>
      </c>
    </row>
    <row r="128" spans="1:7" s="15" customFormat="1" ht="12" x14ac:dyDescent="0.2">
      <c r="A128" s="66" t="s">
        <v>74</v>
      </c>
      <c r="B128" s="54">
        <v>17</v>
      </c>
      <c r="C128" s="53">
        <v>25</v>
      </c>
      <c r="D128" s="73">
        <f>IFERROR(((B128/C128)-1)*100,IF(B128+C128&lt;&gt;0,100,0))</f>
        <v>-31.999999999999996</v>
      </c>
      <c r="E128" s="53">
        <v>299</v>
      </c>
      <c r="F128" s="53">
        <v>321</v>
      </c>
      <c r="G128" s="73">
        <f>IFERROR(((E128/F128)-1)*100,IF(E128+F128&lt;&gt;0,100,0))</f>
        <v>-6.8535825545171347</v>
      </c>
    </row>
    <row r="129" spans="1:7" s="25" customFormat="1" ht="12" x14ac:dyDescent="0.2">
      <c r="A129" s="69" t="s">
        <v>34</v>
      </c>
      <c r="B129" s="70">
        <f>SUM(B126:B128)</f>
        <v>536</v>
      </c>
      <c r="C129" s="70">
        <f>SUM(C126:C128)</f>
        <v>306</v>
      </c>
      <c r="D129" s="73">
        <f>IFERROR(((B129/C129)-1)*100,IF(B129+C129&lt;&gt;0,100,0))</f>
        <v>75.16339869281046</v>
      </c>
      <c r="E129" s="70">
        <f>SUM(E126:E128)</f>
        <v>14093</v>
      </c>
      <c r="F129" s="70">
        <f>SUM(F126:F128)</f>
        <v>16158</v>
      </c>
      <c r="G129" s="73">
        <f>IFERROR(((E129/F129)-1)*100,IF(E129+F129&lt;&gt;0,100,0))</f>
        <v>-12.7800470355242</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12</v>
      </c>
      <c r="C132" s="53">
        <v>10</v>
      </c>
      <c r="D132" s="73">
        <f>IFERROR(((B132/C132)-1)*100,IF(B132+C132&lt;&gt;0,100,0))</f>
        <v>19.999999999999996</v>
      </c>
      <c r="E132" s="53">
        <v>951</v>
      </c>
      <c r="F132" s="53">
        <v>827</v>
      </c>
      <c r="G132" s="73">
        <f>IFERROR(((E132/F132)-1)*100,IF(E132+F132&lt;&gt;0,100,0))</f>
        <v>14.993954050785963</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12</v>
      </c>
      <c r="C134" s="70">
        <f>SUM(C132:C133)</f>
        <v>10</v>
      </c>
      <c r="D134" s="73">
        <f>IFERROR(((B134/C134)-1)*100,IF(B134+C134&lt;&gt;0,100,0))</f>
        <v>19.999999999999996</v>
      </c>
      <c r="E134" s="70">
        <f>SUM(E132:E133)</f>
        <v>951</v>
      </c>
      <c r="F134" s="70">
        <f>SUM(F132:F133)</f>
        <v>827</v>
      </c>
      <c r="G134" s="73">
        <f>IFERROR(((E134/F134)-1)*100,IF(E134+F134&lt;&gt;0,100,0))</f>
        <v>14.993954050785963</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338828</v>
      </c>
      <c r="C138" s="53">
        <v>273221</v>
      </c>
      <c r="D138" s="73">
        <f>IFERROR(((B138/C138)-1)*100,IF(B138+C138&lt;&gt;0,100,0))</f>
        <v>24.012429498464606</v>
      </c>
      <c r="E138" s="53">
        <v>14155047</v>
      </c>
      <c r="F138" s="53">
        <v>13181647</v>
      </c>
      <c r="G138" s="73">
        <f>IFERROR(((E138/F138)-1)*100,IF(E138+F138&lt;&gt;0,100,0))</f>
        <v>7.3845096898741192</v>
      </c>
    </row>
    <row r="139" spans="1:7" s="15" customFormat="1" ht="12" x14ac:dyDescent="0.2">
      <c r="A139" s="66" t="s">
        <v>74</v>
      </c>
      <c r="B139" s="54">
        <v>2578</v>
      </c>
      <c r="C139" s="53">
        <v>938</v>
      </c>
      <c r="D139" s="73">
        <f>IFERROR(((B139/C139)-1)*100,IF(B139+C139&lt;&gt;0,100,0))</f>
        <v>174.84008528784648</v>
      </c>
      <c r="E139" s="53">
        <v>12637</v>
      </c>
      <c r="F139" s="53">
        <v>14835</v>
      </c>
      <c r="G139" s="73">
        <f>IFERROR(((E139/F139)-1)*100,IF(E139+F139&lt;&gt;0,100,0))</f>
        <v>-14.816312773845631</v>
      </c>
    </row>
    <row r="140" spans="1:7" s="15" customFormat="1" ht="12" x14ac:dyDescent="0.2">
      <c r="A140" s="69" t="s">
        <v>34</v>
      </c>
      <c r="B140" s="70">
        <f>SUM(B137:B139)</f>
        <v>341406</v>
      </c>
      <c r="C140" s="70">
        <f>SUM(C137:C139)</f>
        <v>274159</v>
      </c>
      <c r="D140" s="73">
        <f>IFERROR(((B140/C140)-1)*100,IF(B140+C140&lt;&gt;0,100,0))</f>
        <v>24.528467057437474</v>
      </c>
      <c r="E140" s="70">
        <f>SUM(E137:E139)</f>
        <v>14167684</v>
      </c>
      <c r="F140" s="70">
        <f>SUM(F137:F139)</f>
        <v>13197312</v>
      </c>
      <c r="G140" s="73">
        <f>IFERROR(((E140/F140)-1)*100,IF(E140+F140&lt;&gt;0,100,0))</f>
        <v>7.352800327824327</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511</v>
      </c>
      <c r="C143" s="53">
        <v>85550</v>
      </c>
      <c r="D143" s="73">
        <f>IFERROR(((B143/C143)-1)*100,)</f>
        <v>-99.402688486265347</v>
      </c>
      <c r="E143" s="53">
        <v>691268</v>
      </c>
      <c r="F143" s="53">
        <v>537533</v>
      </c>
      <c r="G143" s="73">
        <f>IFERROR(((E143/F143)-1)*100,)</f>
        <v>28.600104551720552</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511</v>
      </c>
      <c r="C145" s="70">
        <f>SUM(C143:C144)</f>
        <v>85550</v>
      </c>
      <c r="D145" s="73">
        <f>IFERROR(((B145/C145)-1)*100,)</f>
        <v>-99.402688486265347</v>
      </c>
      <c r="E145" s="70">
        <f>SUM(E143:E144)</f>
        <v>691268</v>
      </c>
      <c r="F145" s="70">
        <f>SUM(F143:F144)</f>
        <v>537533</v>
      </c>
      <c r="G145" s="73">
        <f>IFERROR(((E145/F145)-1)*100,)</f>
        <v>28.600104551720552</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29625910.00299</v>
      </c>
      <c r="C149" s="53">
        <v>22709180.856389999</v>
      </c>
      <c r="D149" s="73">
        <f>IFERROR(((B149/C149)-1)*100,IF(B149+C149&lt;&gt;0,100,0))</f>
        <v>30.457853985753715</v>
      </c>
      <c r="E149" s="53">
        <v>1243028775.8013101</v>
      </c>
      <c r="F149" s="53">
        <v>1142049125.6389401</v>
      </c>
      <c r="G149" s="73">
        <f>IFERROR(((E149/F149)-1)*100,IF(E149+F149&lt;&gt;0,100,0))</f>
        <v>8.8419707957724683</v>
      </c>
    </row>
    <row r="150" spans="1:7" x14ac:dyDescent="0.2">
      <c r="A150" s="66" t="s">
        <v>74</v>
      </c>
      <c r="B150" s="54">
        <v>15287555.15</v>
      </c>
      <c r="C150" s="53">
        <v>5328668.76</v>
      </c>
      <c r="D150" s="73">
        <f>IFERROR(((B150/C150)-1)*100,IF(B150+C150&lt;&gt;0,100,0))</f>
        <v>186.892577462443</v>
      </c>
      <c r="E150" s="53">
        <v>88347311.319999993</v>
      </c>
      <c r="F150" s="53">
        <v>97948994.370000005</v>
      </c>
      <c r="G150" s="73">
        <f>IFERROR(((E150/F150)-1)*100,IF(E150+F150&lt;&gt;0,100,0))</f>
        <v>-9.802737753212531</v>
      </c>
    </row>
    <row r="151" spans="1:7" s="15" customFormat="1" ht="12" x14ac:dyDescent="0.2">
      <c r="A151" s="69" t="s">
        <v>34</v>
      </c>
      <c r="B151" s="70">
        <f>SUM(B148:B150)</f>
        <v>44913465.152989998</v>
      </c>
      <c r="C151" s="70">
        <f>SUM(C148:C150)</f>
        <v>28037849.616389997</v>
      </c>
      <c r="D151" s="73">
        <f>IFERROR(((B151/C151)-1)*100,IF(B151+C151&lt;&gt;0,100,0))</f>
        <v>60.188694095623774</v>
      </c>
      <c r="E151" s="70">
        <f>SUM(E148:E150)</f>
        <v>1331376087.12131</v>
      </c>
      <c r="F151" s="70">
        <f>SUM(F148:F150)</f>
        <v>1240017198.7664399</v>
      </c>
      <c r="G151" s="73">
        <f>IFERROR(((E151/F151)-1)*100,IF(E151+F151&lt;&gt;0,100,0))</f>
        <v>7.3675500989625942</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489.75918999999999</v>
      </c>
      <c r="C154" s="53">
        <v>132229.07</v>
      </c>
      <c r="D154" s="73">
        <f>IFERROR(((B154/C154)-1)*100,IF(B154+C154&lt;&gt;0,100,0))</f>
        <v>-99.629613072223833</v>
      </c>
      <c r="E154" s="53">
        <v>866601.74425999995</v>
      </c>
      <c r="F154" s="53">
        <v>805234.56329179998</v>
      </c>
      <c r="G154" s="73">
        <f>IFERROR(((E154/F154)-1)*100,IF(E154+F154&lt;&gt;0,100,0))</f>
        <v>7.6210316553391388</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489.75918999999999</v>
      </c>
      <c r="C156" s="70">
        <f>SUM(C154:C155)</f>
        <v>132229.07</v>
      </c>
      <c r="D156" s="73">
        <f>IFERROR(((B156/C156)-1)*100,IF(B156+C156&lt;&gt;0,100,0))</f>
        <v>-99.629613072223833</v>
      </c>
      <c r="E156" s="70">
        <f>SUM(E154:E155)</f>
        <v>866601.74425999995</v>
      </c>
      <c r="F156" s="70">
        <f>SUM(F154:F155)</f>
        <v>805234.56329179998</v>
      </c>
      <c r="G156" s="73">
        <f>IFERROR(((E156/F156)-1)*100,IF(E156+F156&lt;&gt;0,100,0))</f>
        <v>7.6210316553391388</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2157214</v>
      </c>
      <c r="C160" s="53">
        <v>1617361</v>
      </c>
      <c r="D160" s="73">
        <f>IFERROR(((B160/C160)-1)*100,IF(B160+C160&lt;&gt;0,100,0))</f>
        <v>33.378633465256044</v>
      </c>
      <c r="E160" s="65"/>
      <c r="F160" s="65"/>
      <c r="G160" s="52"/>
    </row>
    <row r="161" spans="1:7" s="15" customFormat="1" ht="12" x14ac:dyDescent="0.2">
      <c r="A161" s="66" t="s">
        <v>74</v>
      </c>
      <c r="B161" s="54">
        <v>1664</v>
      </c>
      <c r="C161" s="53">
        <v>1472</v>
      </c>
      <c r="D161" s="73">
        <f>IFERROR(((B161/C161)-1)*100,IF(B161+C161&lt;&gt;0,100,0))</f>
        <v>13.043478260869556</v>
      </c>
      <c r="E161" s="65"/>
      <c r="F161" s="65"/>
      <c r="G161" s="52"/>
    </row>
    <row r="162" spans="1:7" s="25" customFormat="1" ht="12" x14ac:dyDescent="0.2">
      <c r="A162" s="69" t="s">
        <v>34</v>
      </c>
      <c r="B162" s="70">
        <f>SUM(B159:B161)</f>
        <v>2158878</v>
      </c>
      <c r="C162" s="70">
        <f>SUM(C159:C161)</f>
        <v>1618833</v>
      </c>
      <c r="D162" s="73">
        <f>IFERROR(((B162/C162)-1)*100,IF(B162+C162&lt;&gt;0,100,0))</f>
        <v>33.360142769513601</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175379</v>
      </c>
      <c r="C165" s="53">
        <v>196933</v>
      </c>
      <c r="D165" s="73">
        <f>IFERROR(((B165/C165)-1)*100,IF(B165+C165&lt;&gt;0,100,0))</f>
        <v>-10.944839107716842</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175379</v>
      </c>
      <c r="C167" s="70">
        <f>SUM(C165:C166)</f>
        <v>196933</v>
      </c>
      <c r="D167" s="73">
        <f>IFERROR(((B167/C167)-1)*100,IF(B167+C167&lt;&gt;0,100,0))</f>
        <v>-10.944839107716842</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22216</v>
      </c>
      <c r="C175" s="88">
        <v>21868</v>
      </c>
      <c r="D175" s="73">
        <f>IFERROR(((B175/C175)-1)*100,IF(B175+C175&lt;&gt;0,100,0))</f>
        <v>1.5913663800987798</v>
      </c>
      <c r="E175" s="88">
        <v>1238312</v>
      </c>
      <c r="F175" s="88">
        <v>1049210</v>
      </c>
      <c r="G175" s="73">
        <f>IFERROR(((E175/F175)-1)*100,IF(E175+F175&lt;&gt;0,100,0))</f>
        <v>18.023274654263677</v>
      </c>
    </row>
    <row r="176" spans="1:7" x14ac:dyDescent="0.2">
      <c r="A176" s="66" t="s">
        <v>32</v>
      </c>
      <c r="B176" s="87">
        <v>94576</v>
      </c>
      <c r="C176" s="88">
        <v>104372</v>
      </c>
      <c r="D176" s="73">
        <f t="shared" ref="D176:D178" si="5">IFERROR(((B176/C176)-1)*100,IF(B176+C176&lt;&gt;0,100,0))</f>
        <v>-9.385658989000877</v>
      </c>
      <c r="E176" s="88">
        <v>5629794</v>
      </c>
      <c r="F176" s="88">
        <v>5647502</v>
      </c>
      <c r="G176" s="73">
        <f>IFERROR(((E176/F176)-1)*100,IF(E176+F176&lt;&gt;0,100,0))</f>
        <v>-0.31355455916616259</v>
      </c>
    </row>
    <row r="177" spans="1:7" x14ac:dyDescent="0.2">
      <c r="A177" s="66" t="s">
        <v>91</v>
      </c>
      <c r="B177" s="87">
        <v>42295519.906315997</v>
      </c>
      <c r="C177" s="88">
        <v>41463267.636090003</v>
      </c>
      <c r="D177" s="73">
        <f t="shared" si="5"/>
        <v>2.0072037677551391</v>
      </c>
      <c r="E177" s="88">
        <v>2419142612.3586998</v>
      </c>
      <c r="F177" s="88">
        <v>2263963974.03128</v>
      </c>
      <c r="G177" s="73">
        <f>IFERROR(((E177/F177)-1)*100,IF(E177+F177&lt;&gt;0,100,0))</f>
        <v>6.8542892072219752</v>
      </c>
    </row>
    <row r="178" spans="1:7" x14ac:dyDescent="0.2">
      <c r="A178" s="66" t="s">
        <v>92</v>
      </c>
      <c r="B178" s="87">
        <v>211862</v>
      </c>
      <c r="C178" s="88">
        <v>229060</v>
      </c>
      <c r="D178" s="73">
        <f t="shared" si="5"/>
        <v>-7.5080764865100846</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942</v>
      </c>
      <c r="C181" s="88">
        <v>574</v>
      </c>
      <c r="D181" s="73">
        <f t="shared" ref="D181:D184" si="6">IFERROR(((B181/C181)-1)*100,IF(B181+C181&lt;&gt;0,100,0))</f>
        <v>64.111498257839727</v>
      </c>
      <c r="E181" s="88">
        <v>34066</v>
      </c>
      <c r="F181" s="88">
        <v>28042</v>
      </c>
      <c r="G181" s="73">
        <f t="shared" ref="G181" si="7">IFERROR(((E181/F181)-1)*100,IF(E181+F181&lt;&gt;0,100,0))</f>
        <v>21.48206262035519</v>
      </c>
    </row>
    <row r="182" spans="1:7" x14ac:dyDescent="0.2">
      <c r="A182" s="66" t="s">
        <v>32</v>
      </c>
      <c r="B182" s="87">
        <v>9972</v>
      </c>
      <c r="C182" s="88">
        <v>4168</v>
      </c>
      <c r="D182" s="73">
        <f t="shared" si="6"/>
        <v>139.25143953934742</v>
      </c>
      <c r="E182" s="88">
        <v>394196</v>
      </c>
      <c r="F182" s="88">
        <v>341196</v>
      </c>
      <c r="G182" s="73">
        <f t="shared" ref="G182" si="8">IFERROR(((E182/F182)-1)*100,IF(E182+F182&lt;&gt;0,100,0))</f>
        <v>15.533593594297713</v>
      </c>
    </row>
    <row r="183" spans="1:7" x14ac:dyDescent="0.2">
      <c r="A183" s="66" t="s">
        <v>91</v>
      </c>
      <c r="B183" s="87">
        <v>132337.74833999999</v>
      </c>
      <c r="C183" s="88">
        <v>51264.884859999998</v>
      </c>
      <c r="D183" s="73">
        <f t="shared" si="6"/>
        <v>158.14502207778878</v>
      </c>
      <c r="E183" s="88">
        <v>7736176.6971199997</v>
      </c>
      <c r="F183" s="88">
        <v>4375539.4204200003</v>
      </c>
      <c r="G183" s="73">
        <f t="shared" ref="G183" si="9">IFERROR(((E183/F183)-1)*100,IF(E183+F183&lt;&gt;0,100,0))</f>
        <v>76.805096556013154</v>
      </c>
    </row>
    <row r="184" spans="1:7" x14ac:dyDescent="0.2">
      <c r="A184" s="66" t="s">
        <v>92</v>
      </c>
      <c r="B184" s="87">
        <v>88954</v>
      </c>
      <c r="C184" s="88">
        <v>74326</v>
      </c>
      <c r="D184" s="73">
        <f t="shared" si="6"/>
        <v>19.680865376853319</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2024-10-28T11:08:50Z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