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38C77BB-5C61-429D-B913-DF79E6137D3A}" xr6:coauthVersionLast="47" xr6:coauthVersionMax="47" xr10:uidLastSave="{00000000-0000-0000-0000-000000000000}"/>
  <bookViews>
    <workbookView xWindow="1170" yWindow="117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<sst xmlns="http://schemas.openxmlformats.org/spreadsheetml/2006/main" count="265" uniqueCount="100">
  <si>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</si>
  <si>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</si>
  <si>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</si>
  <si>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</si>
  <si>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</si>
  <si>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</si>
  <si>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</si>
  <si>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</si>
  <si>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</si>
  <si>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</si>
  <si>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</si>
  <si>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</si>
  <si>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</si>
  <si>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</si>
  <si>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</si>
  <si>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</si>
  <si>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</si>
  <si>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</si>
  <si>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</si>
  <si>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</si>
  <si>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</si>
  <si>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</si>
  <si>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</si>
  <si>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</si>
  <si>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</si>
  <si>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</si>
  <si>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</si>
  <si>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</si>
  <si>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</si>
  <si>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</si>
  <si>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</si>
  <si>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</si>
  <si>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</si>
  <si>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</si>
  <si>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</si>
  <si>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</si>
  <si>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</si>
  <si>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</si>
  <si>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</si>
  <si>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</si>
  <si>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</si>
  <si>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</si>
  <si>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</si>
  <si>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</si>
  <si>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</si>
  <si>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</si>
  <si>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</si>
  <si>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</si>
  <si>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</si>
  <si>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</si>
  <si>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</si>
  <si>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</si>
  <si>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</si>
  <si>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</si>
  <si>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</si>
  <si>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</si>
  <si>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</si>
  <si>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</si>
  <si>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</si>
  <si>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</si>
  <si>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</si>
  <si>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</si>
  <si>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</si>
  <si>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</si>
  <si>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</si>
  <si>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</si>
  <si>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</si>
  <si>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</si>
  <si>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</si>
  <si>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</si>
  <si>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</si>
  <si>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</si>
  <si>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</si>
  <si>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</si>
  <si>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</si>
  <si>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</si>
  <si>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</si>
  <si>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</si>
  <si>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</si>
  <si>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</si>
  <si>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</si>
  <si>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</si>
  <si>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</si>
  <si>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</si>
  <si>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</si>
  <si>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</si>
  <si>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</si>
  <si>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</si>
  <si>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</si>
  <si>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</si>
  <si>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</si>
  <si>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</si>
  <si>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</si>
  <si>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</si>
  <si>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</si>
  <si>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</si>
  <si>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</si>
  <si>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 November 2024</t>
  </si>
  <si>
    <t>01.11.2024</t>
  </si>
  <si>
    <t>03.11.2023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</si>
</sst>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1826648</v>
      </c>
      <c r="C11" s="54">
        <v>1682890</v>
      </c>
      <c r="D11" s="73">
        <f>IFERROR(((B11/C11)-1)*100,IF(B11+C11&lt;&gt;0,100,0))</f>
        <v>8.5423289698078886</v>
      </c>
      <c r="E11" s="54">
        <v>78281211</v>
      </c>
      <c r="F11" s="54">
        <v>67849744</v>
      </c>
      <c r="G11" s="73">
        <f>IFERROR(((E11/F11)-1)*100,IF(E11+F11&lt;&gt;0,100,0))</f>
        <v>15.374364566504472</v>
      </c>
    </row>
    <row r="12" spans="1:7" s="15" customFormat="1" ht="12" x14ac:dyDescent="0.2">
      <c r="A12" s="51" t="s">
        <v>9</v>
      </c>
      <c r="B12" s="54">
        <v>1482628.547</v>
      </c>
      <c r="C12" s="54">
        <v>1362270.946</v>
      </c>
      <c r="D12" s="73">
        <f>IFERROR(((B12/C12)-1)*100,IF(B12+C12&lt;&gt;0,100,0))</f>
        <v>8.8350706849766425</v>
      </c>
      <c r="E12" s="54">
        <v>64290692.329999998</v>
      </c>
      <c r="F12" s="54">
        <v>64345775.990999997</v>
      </c>
      <c r="G12" s="73">
        <f>IFERROR(((E12/F12)-1)*100,IF(E12+F12&lt;&gt;0,100,0))</f>
        <v>-8.5605714052938708E-2</v>
      </c>
    </row>
    <row r="13" spans="1:7" s="15" customFormat="1" ht="12" x14ac:dyDescent="0.2">
      <c r="A13" s="51" t="s">
        <v>10</v>
      </c>
      <c r="B13" s="54">
        <v>121663195.87946001</v>
      </c>
      <c r="C13" s="54">
        <v>94135827.295936003</v>
      </c>
      <c r="D13" s="73">
        <f>IFERROR(((B13/C13)-1)*100,IF(B13+C13&lt;&gt;0,100,0))</f>
        <v>29.242180553622642</v>
      </c>
      <c r="E13" s="54">
        <v>4517700157.1051397</v>
      </c>
      <c r="F13" s="54">
        <v>4590163065.0732603</v>
      </c>
      <c r="G13" s="73">
        <f>IFERROR(((E13/F13)-1)*100,IF(E13+F13&lt;&gt;0,100,0))</f>
        <v>-1.5786565082947401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448</v>
      </c>
      <c r="C16" s="54">
        <v>357</v>
      </c>
      <c r="D16" s="73">
        <f>IFERROR(((B16/C16)-1)*100,IF(B16+C16&lt;&gt;0,100,0))</f>
        <v>25.490196078431371</v>
      </c>
      <c r="E16" s="54">
        <v>19231</v>
      </c>
      <c r="F16" s="54">
        <v>16046</v>
      </c>
      <c r="G16" s="73">
        <f>IFERROR(((E16/F16)-1)*100,IF(E16+F16&lt;&gt;0,100,0))</f>
        <v>19.84918359715817</v>
      </c>
    </row>
    <row r="17" spans="1:7" s="15" customFormat="1" ht="12" x14ac:dyDescent="0.2">
      <c r="A17" s="51" t="s">
        <v>9</v>
      </c>
      <c r="B17" s="54">
        <v>169235.00399999999</v>
      </c>
      <c r="C17" s="54">
        <v>136834.57199999999</v>
      </c>
      <c r="D17" s="73">
        <f>IFERROR(((B17/C17)-1)*100,IF(B17+C17&lt;&gt;0,100,0))</f>
        <v>23.67854229119817</v>
      </c>
      <c r="E17" s="54">
        <v>9356097.6879999992</v>
      </c>
      <c r="F17" s="54">
        <v>7066407.4740000004</v>
      </c>
      <c r="G17" s="73">
        <f>IFERROR(((E17/F17)-1)*100,IF(E17+F17&lt;&gt;0,100,0))</f>
        <v>32.402465077546672</v>
      </c>
    </row>
    <row r="18" spans="1:7" s="15" customFormat="1" ht="12" x14ac:dyDescent="0.2">
      <c r="A18" s="51" t="s">
        <v>10</v>
      </c>
      <c r="B18" s="54">
        <v>15168427.371580699</v>
      </c>
      <c r="C18" s="54">
        <v>10498849.148696</v>
      </c>
      <c r="D18" s="73">
        <f>IFERROR(((B18/C18)-1)*100,IF(B18+C18&lt;&gt;0,100,0))</f>
        <v>44.477048453112424</v>
      </c>
      <c r="E18" s="54">
        <v>514880117.63039601</v>
      </c>
      <c r="F18" s="54">
        <v>405381033.65104997</v>
      </c>
      <c r="G18" s="73">
        <f>IFERROR(((E18/F18)-1)*100,IF(E18+F18&lt;&gt;0,100,0))</f>
        <v>27.011397892285792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19398212.300840002</v>
      </c>
      <c r="C24" s="53">
        <v>12772721.63339</v>
      </c>
      <c r="D24" s="52">
        <f>B24-C24</f>
        <v>6625490.6674500015</v>
      </c>
      <c r="E24" s="54">
        <v>642566676.08068001</v>
      </c>
      <c r="F24" s="54">
        <v>634298645.29771996</v>
      </c>
      <c r="G24" s="52">
        <f>E24-F24</f>
        <v>8268030.7829600573</v>
      </c>
    </row>
    <row r="25" spans="1:7" s="15" customFormat="1" ht="12" x14ac:dyDescent="0.2">
      <c r="A25" s="55" t="s">
        <v>15</v>
      </c>
      <c r="B25" s="53">
        <v>22934290.13755</v>
      </c>
      <c r="C25" s="53">
        <v>14621001.198960001</v>
      </c>
      <c r="D25" s="52">
        <f>B25-C25</f>
        <v>8313288.9385899995</v>
      </c>
      <c r="E25" s="54">
        <v>752910850.05852997</v>
      </c>
      <c r="F25" s="54">
        <v>744652592.90030003</v>
      </c>
      <c r="G25" s="52">
        <f>E25-F25</f>
        <v>8258257.1582299471</v>
      </c>
    </row>
    <row r="26" spans="1:7" s="25" customFormat="1" ht="12" x14ac:dyDescent="0.2">
      <c r="A26" s="56" t="s">
        <v>16</v>
      </c>
      <c r="B26" s="57">
        <f>B24-B25</f>
        <v>-3536077.8367099985</v>
      </c>
      <c r="C26" s="57">
        <f>C24-C25</f>
        <v>-1848279.5655700006</v>
      </c>
      <c r="D26" s="57"/>
      <c r="E26" s="57">
        <f>E24-E25</f>
        <v>-110344173.97784996</v>
      </c>
      <c r="F26" s="57">
        <f>F24-F25</f>
        <v>-110353947.60258007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86198.569056759996</v>
      </c>
      <c r="C33" s="104">
        <v>72856.180463869998</v>
      </c>
      <c r="D33" s="73">
        <f t="shared" ref="D33:D42" si="0">IFERROR(((B33/C33)-1)*100,IF(B33+C33&lt;&gt;0,100,0))</f>
        <v>18.313324288948429</v>
      </c>
      <c r="E33" s="51"/>
      <c r="F33" s="104">
        <v>87883.9</v>
      </c>
      <c r="G33" s="104">
        <v>85254.94</v>
      </c>
    </row>
    <row r="34" spans="1:7" s="15" customFormat="1" ht="12" x14ac:dyDescent="0.2">
      <c r="A34" s="51" t="s">
        <v>23</v>
      </c>
      <c r="B34" s="104">
        <v>92353.076514800006</v>
      </c>
      <c r="C34" s="104">
        <v>74417.469448150005</v>
      </c>
      <c r="D34" s="73">
        <f t="shared" si="0"/>
        <v>24.101339644646934</v>
      </c>
      <c r="E34" s="51"/>
      <c r="F34" s="104">
        <v>94891.6</v>
      </c>
      <c r="G34" s="104">
        <v>91244.04</v>
      </c>
    </row>
    <row r="35" spans="1:7" s="15" customFormat="1" ht="12" x14ac:dyDescent="0.2">
      <c r="A35" s="51" t="s">
        <v>24</v>
      </c>
      <c r="B35" s="104">
        <v>88323.177719660001</v>
      </c>
      <c r="C35" s="104">
        <v>67734.067011439998</v>
      </c>
      <c r="D35" s="73">
        <f t="shared" si="0"/>
        <v>30.396979860581208</v>
      </c>
      <c r="E35" s="51"/>
      <c r="F35" s="104">
        <v>89978.6</v>
      </c>
      <c r="G35" s="104">
        <v>87768.53</v>
      </c>
    </row>
    <row r="36" spans="1:7" s="15" customFormat="1" ht="12" x14ac:dyDescent="0.2">
      <c r="A36" s="51" t="s">
        <v>25</v>
      </c>
      <c r="B36" s="104">
        <v>78091.691823300003</v>
      </c>
      <c r="C36" s="104">
        <v>66916.233087190005</v>
      </c>
      <c r="D36" s="73">
        <f t="shared" si="0"/>
        <v>16.700669210636356</v>
      </c>
      <c r="E36" s="51"/>
      <c r="F36" s="104">
        <v>79650.679999999993</v>
      </c>
      <c r="G36" s="104">
        <v>77189.539999999994</v>
      </c>
    </row>
    <row r="37" spans="1:7" s="15" customFormat="1" ht="12" x14ac:dyDescent="0.2">
      <c r="A37" s="51" t="s">
        <v>79</v>
      </c>
      <c r="B37" s="104">
        <v>59737.713199270001</v>
      </c>
      <c r="C37" s="104">
        <v>56202.521136969997</v>
      </c>
      <c r="D37" s="73">
        <f t="shared" si="0"/>
        <v>6.290095160828213</v>
      </c>
      <c r="E37" s="51"/>
      <c r="F37" s="104">
        <v>62938.35</v>
      </c>
      <c r="G37" s="104">
        <v>59076.62</v>
      </c>
    </row>
    <row r="38" spans="1:7" s="15" customFormat="1" ht="12" x14ac:dyDescent="0.2">
      <c r="A38" s="51" t="s">
        <v>26</v>
      </c>
      <c r="B38" s="104">
        <v>117330.96829854</v>
      </c>
      <c r="C38" s="104">
        <v>98789.490782919995</v>
      </c>
      <c r="D38" s="73">
        <f t="shared" si="0"/>
        <v>18.768674044856692</v>
      </c>
      <c r="E38" s="51"/>
      <c r="F38" s="104">
        <v>119196.42</v>
      </c>
      <c r="G38" s="104">
        <v>115972.47</v>
      </c>
    </row>
    <row r="39" spans="1:7" s="15" customFormat="1" ht="12" x14ac:dyDescent="0.2">
      <c r="A39" s="51" t="s">
        <v>27</v>
      </c>
      <c r="B39" s="104">
        <v>21075.034701969998</v>
      </c>
      <c r="C39" s="104">
        <v>16626.515350990001</v>
      </c>
      <c r="D39" s="73">
        <f t="shared" si="0"/>
        <v>26.755572391872938</v>
      </c>
      <c r="E39" s="51"/>
      <c r="F39" s="104">
        <v>21280.54</v>
      </c>
      <c r="G39" s="104">
        <v>20693.740000000002</v>
      </c>
    </row>
    <row r="40" spans="1:7" s="15" customFormat="1" ht="12" x14ac:dyDescent="0.2">
      <c r="A40" s="51" t="s">
        <v>28</v>
      </c>
      <c r="B40" s="104">
        <v>120247.35063556999</v>
      </c>
      <c r="C40" s="104">
        <v>99198.425004749995</v>
      </c>
      <c r="D40" s="73">
        <f t="shared" si="0"/>
        <v>21.219011924647081</v>
      </c>
      <c r="E40" s="51"/>
      <c r="F40" s="104">
        <v>121541.45</v>
      </c>
      <c r="G40" s="104">
        <v>118865.73</v>
      </c>
    </row>
    <row r="41" spans="1:7" s="15" customFormat="1" ht="12" x14ac:dyDescent="0.2">
      <c r="A41" s="51" t="s">
        <v>29</v>
      </c>
      <c r="B41" s="59"/>
      <c r="C41" s="59"/>
      <c r="D41" s="73">
        <f t="shared" si="0"/>
        <v>0</v>
      </c>
      <c r="E41" s="51"/>
      <c r="F41" s="59"/>
      <c r="G41" s="59"/>
    </row>
    <row r="42" spans="1:7" s="15" customFormat="1" ht="12" x14ac:dyDescent="0.2">
      <c r="A42" s="51" t="s">
        <v>78</v>
      </c>
      <c r="B42" s="104">
        <v>602.15417281999999</v>
      </c>
      <c r="C42" s="104">
        <v>704.81418460999998</v>
      </c>
      <c r="D42" s="73">
        <f t="shared" si="0"/>
        <v>-14.565542809954312</v>
      </c>
      <c r="E42" s="51"/>
      <c r="F42" s="104">
        <v>624.38</v>
      </c>
      <c r="G42" s="104">
        <v>600.53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19561.203014876399</v>
      </c>
      <c r="D48" s="59"/>
      <c r="E48" s="105">
        <v>17592.544486132101</v>
      </c>
      <c r="F48" s="59"/>
      <c r="G48" s="73">
        <f>IFERROR(((C48/E48)-1)*100,IF(C48+E48&lt;&gt;0,100,0))</f>
        <v>11.190300131377562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1825</v>
      </c>
      <c r="D54" s="62"/>
      <c r="E54" s="106">
        <v>493878</v>
      </c>
      <c r="F54" s="106">
        <v>61972715.640000001</v>
      </c>
      <c r="G54" s="106">
        <v>10922242.50168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6346</v>
      </c>
      <c r="C68" s="53">
        <v>7321</v>
      </c>
      <c r="D68" s="73">
        <f>IFERROR(((B68/C68)-1)*100,IF(B68+C68&lt;&gt;0,100,0))</f>
        <v>-13.317852752356242</v>
      </c>
      <c r="E68" s="53">
        <v>265580</v>
      </c>
      <c r="F68" s="53">
        <v>283783</v>
      </c>
      <c r="G68" s="73">
        <f>IFERROR(((E68/F68)-1)*100,IF(E68+F68&lt;&gt;0,100,0))</f>
        <v>-6.4144081921750029</v>
      </c>
    </row>
    <row r="69" spans="1:7" s="15" customFormat="1" ht="12" x14ac:dyDescent="0.2">
      <c r="A69" s="66" t="s">
        <v>54</v>
      </c>
      <c r="B69" s="54">
        <v>282034436.90100002</v>
      </c>
      <c r="C69" s="53">
        <v>333672656.852</v>
      </c>
      <c r="D69" s="73">
        <f>IFERROR(((B69/C69)-1)*100,IF(B69+C69&lt;&gt;0,100,0))</f>
        <v>-15.475712165981893</v>
      </c>
      <c r="E69" s="53">
        <v>10614990862.288</v>
      </c>
      <c r="F69" s="53">
        <v>10520429265.150999</v>
      </c>
      <c r="G69" s="73">
        <f>IFERROR(((E69/F69)-1)*100,IF(E69+F69&lt;&gt;0,100,0))</f>
        <v>0.89883782071742413</v>
      </c>
    </row>
    <row r="70" spans="1:7" s="15" customFormat="1" ht="12" x14ac:dyDescent="0.2">
      <c r="A70" s="66" t="s">
        <v>55</v>
      </c>
      <c r="B70" s="54">
        <v>262426442.67989999</v>
      </c>
      <c r="C70" s="53">
        <v>300144259.16797</v>
      </c>
      <c r="D70" s="73">
        <f>IFERROR(((B70/C70)-1)*100,IF(B70+C70&lt;&gt;0,100,0))</f>
        <v>-12.566562689763771</v>
      </c>
      <c r="E70" s="53">
        <v>9617597418.0674496</v>
      </c>
      <c r="F70" s="53">
        <v>9437680592.7819691</v>
      </c>
      <c r="G70" s="73">
        <f>IFERROR(((E70/F70)-1)*100,IF(E70+F70&lt;&gt;0,100,0))</f>
        <v>1.9063669671453232</v>
      </c>
    </row>
    <row r="71" spans="1:7" s="15" customFormat="1" ht="12" x14ac:dyDescent="0.2">
      <c r="A71" s="66" t="s">
        <v>93</v>
      </c>
      <c r="B71" s="73">
        <f>IFERROR(B69/B68/1000,)</f>
        <v>44.442867459974792</v>
      </c>
      <c r="C71" s="73">
        <f>IFERROR(C69/C68/1000,)</f>
        <v>45.577469860947957</v>
      </c>
      <c r="D71" s="73">
        <f>IFERROR(((B71/C71)-1)*100,IF(B71+C71&lt;&gt;0,100,0))</f>
        <v>-2.4893931243544554</v>
      </c>
      <c r="E71" s="73">
        <f>IFERROR(E69/E68/1000,)</f>
        <v>39.969089774410719</v>
      </c>
      <c r="F71" s="73">
        <f>IFERROR(F69/F68/1000,)</f>
        <v>37.072091228688819</v>
      </c>
      <c r="G71" s="73">
        <f>IFERROR(((E71/F71)-1)*100,IF(E71+F71&lt;&gt;0,100,0))</f>
        <v>7.8144999370308277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2240</v>
      </c>
      <c r="C74" s="53">
        <v>2439</v>
      </c>
      <c r="D74" s="73">
        <f>IFERROR(((B74/C74)-1)*100,IF(B74+C74&lt;&gt;0,100,0))</f>
        <v>-8.1590815908159087</v>
      </c>
      <c r="E74" s="53">
        <v>112498</v>
      </c>
      <c r="F74" s="53">
        <v>120590</v>
      </c>
      <c r="G74" s="73">
        <f>IFERROR(((E74/F74)-1)*100,IF(E74+F74&lt;&gt;0,100,0))</f>
        <v>-6.7103408242806246</v>
      </c>
    </row>
    <row r="75" spans="1:7" s="15" customFormat="1" ht="12" x14ac:dyDescent="0.2">
      <c r="A75" s="66" t="s">
        <v>54</v>
      </c>
      <c r="B75" s="54">
        <v>615644338.89199996</v>
      </c>
      <c r="C75" s="53">
        <v>608967193.19400001</v>
      </c>
      <c r="D75" s="73">
        <f>IFERROR(((B75/C75)-1)*100,IF(B75+C75&lt;&gt;0,100,0))</f>
        <v>1.0964705114866247</v>
      </c>
      <c r="E75" s="53">
        <v>29191179376.550999</v>
      </c>
      <c r="F75" s="53">
        <v>26757054503.598</v>
      </c>
      <c r="G75" s="73">
        <f>IFERROR(((E75/F75)-1)*100,IF(E75+F75&lt;&gt;0,100,0))</f>
        <v>9.0971331415634182</v>
      </c>
    </row>
    <row r="76" spans="1:7" s="15" customFormat="1" ht="12" x14ac:dyDescent="0.2">
      <c r="A76" s="66" t="s">
        <v>55</v>
      </c>
      <c r="B76" s="54">
        <v>583792358.40960002</v>
      </c>
      <c r="C76" s="53">
        <v>543000570.58102</v>
      </c>
      <c r="D76" s="73">
        <f>IFERROR(((B76/C76)-1)*100,IF(B76+C76&lt;&gt;0,100,0))</f>
        <v>7.5122918903993252</v>
      </c>
      <c r="E76" s="53">
        <v>26473441506.154099</v>
      </c>
      <c r="F76" s="53">
        <v>24152835852.080898</v>
      </c>
      <c r="G76" s="73">
        <f>IFERROR(((E76/F76)-1)*100,IF(E76+F76&lt;&gt;0,100,0))</f>
        <v>9.6080049079340988</v>
      </c>
    </row>
    <row r="77" spans="1:7" s="15" customFormat="1" ht="12" x14ac:dyDescent="0.2">
      <c r="A77" s="66" t="s">
        <v>93</v>
      </c>
      <c r="B77" s="73">
        <f>IFERROR(B75/B74/1000,)</f>
        <v>274.84122271964287</v>
      </c>
      <c r="C77" s="73">
        <f>IFERROR(C75/C74/1000,)</f>
        <v>249.679046</v>
      </c>
      <c r="D77" s="73">
        <f>IFERROR(((B77/C77)-1)*100,IF(B77+C77&lt;&gt;0,100,0))</f>
        <v>10.077808739962446</v>
      </c>
      <c r="E77" s="73">
        <f>IFERROR(E75/E74/1000,)</f>
        <v>259.48176302290705</v>
      </c>
      <c r="F77" s="73">
        <f>IFERROR(F75/F74/1000,)</f>
        <v>221.884521963662</v>
      </c>
      <c r="G77" s="73">
        <f>IFERROR(((E77/F77)-1)*100,IF(E77+F77&lt;&gt;0,100,0))</f>
        <v>16.944508218289478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297</v>
      </c>
      <c r="C80" s="53">
        <v>107</v>
      </c>
      <c r="D80" s="73">
        <f>IFERROR(((B80/C80)-1)*100,IF(B80+C80&lt;&gt;0,100,0))</f>
        <v>177.57009345794393</v>
      </c>
      <c r="E80" s="53">
        <v>10148</v>
      </c>
      <c r="F80" s="53">
        <v>9390</v>
      </c>
      <c r="G80" s="73">
        <f>IFERROR(((E80/F80)-1)*100,IF(E80+F80&lt;&gt;0,100,0))</f>
        <v>8.072417465388714</v>
      </c>
    </row>
    <row r="81" spans="1:7" s="15" customFormat="1" ht="12" x14ac:dyDescent="0.2">
      <c r="A81" s="66" t="s">
        <v>54</v>
      </c>
      <c r="B81" s="54">
        <v>17421899.688999999</v>
      </c>
      <c r="C81" s="53">
        <v>30056639.526000001</v>
      </c>
      <c r="D81" s="73">
        <f>IFERROR(((B81/C81)-1)*100,IF(B81+C81&lt;&gt;0,100,0))</f>
        <v>-42.036435330937536</v>
      </c>
      <c r="E81" s="53">
        <v>958566321.92999995</v>
      </c>
      <c r="F81" s="53">
        <v>1109302276.904</v>
      </c>
      <c r="G81" s="73">
        <f>IFERROR(((E81/F81)-1)*100,IF(E81+F81&lt;&gt;0,100,0))</f>
        <v>-13.588357124326444</v>
      </c>
    </row>
    <row r="82" spans="1:7" s="15" customFormat="1" ht="12" x14ac:dyDescent="0.2">
      <c r="A82" s="66" t="s">
        <v>55</v>
      </c>
      <c r="B82" s="54">
        <v>2832032.21246948</v>
      </c>
      <c r="C82" s="53">
        <v>-2392626.2170299101</v>
      </c>
      <c r="D82" s="73">
        <f>IFERROR(((B82/C82)-1)*100,IF(B82+C82&lt;&gt;0,100,0))</f>
        <v>-218.36500796957026</v>
      </c>
      <c r="E82" s="53">
        <v>214544064.184531</v>
      </c>
      <c r="F82" s="53">
        <v>344520011.76876998</v>
      </c>
      <c r="G82" s="73">
        <f>IFERROR(((E82/F82)-1)*100,IF(E82+F82&lt;&gt;0,100,0))</f>
        <v>-37.726675706569509</v>
      </c>
    </row>
    <row r="83" spans="1:7" x14ac:dyDescent="0.2">
      <c r="A83" s="66" t="s">
        <v>93</v>
      </c>
      <c r="B83" s="73">
        <f>IFERROR(B81/B80/1000,)</f>
        <v>58.659594912457912</v>
      </c>
      <c r="C83" s="73">
        <f>IFERROR(C81/C80/1000,)</f>
        <v>280.90317314018694</v>
      </c>
      <c r="D83" s="73">
        <f>IFERROR(((B83/C83)-1)*100,IF(B83+C83&lt;&gt;0,100,0))</f>
        <v>-79.117503637745173</v>
      </c>
      <c r="E83" s="73">
        <f>IFERROR(E81/E80/1000,)</f>
        <v>94.458644257981874</v>
      </c>
      <c r="F83" s="73">
        <f>IFERROR(F81/F80/1000,)</f>
        <v>118.13655771075612</v>
      </c>
      <c r="G83" s="73">
        <f>IFERROR(((E83/F83)-1)*100,IF(E83+F83&lt;&gt;0,100,0))</f>
        <v>-20.04283340534343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8883</v>
      </c>
      <c r="C86" s="51">
        <f>C68+C74+C80</f>
        <v>9867</v>
      </c>
      <c r="D86" s="73">
        <f>IFERROR(((B86/C86)-1)*100,IF(B86+C86&lt;&gt;0,100,0))</f>
        <v>-9.9726360595925776</v>
      </c>
      <c r="E86" s="51">
        <f>E68+E74+E80</f>
        <v>388226</v>
      </c>
      <c r="F86" s="51">
        <f>F68+F74+F80</f>
        <v>413763</v>
      </c>
      <c r="G86" s="73">
        <f>IFERROR(((E86/F86)-1)*100,IF(E86+F86&lt;&gt;0,100,0))</f>
        <v>-6.1718906717130313</v>
      </c>
    </row>
    <row r="87" spans="1:7" s="15" customFormat="1" ht="12" x14ac:dyDescent="0.2">
      <c r="A87" s="66" t="s">
        <v>54</v>
      </c>
      <c r="B87" s="51">
        <f t="shared" ref="B87:C87" si="1">B69+B75+B81</f>
        <v>915100675.48199999</v>
      </c>
      <c r="C87" s="51">
        <f t="shared" si="1"/>
        <v>972696489.57200003</v>
      </c>
      <c r="D87" s="73">
        <f>IFERROR(((B87/C87)-1)*100,IF(B87+C87&lt;&gt;0,100,0))</f>
        <v>-5.9212523852474224</v>
      </c>
      <c r="E87" s="51">
        <f t="shared" ref="E87:F87" si="2">E69+E75+E81</f>
        <v>40764736560.768997</v>
      </c>
      <c r="F87" s="51">
        <f t="shared" si="2"/>
        <v>38386786045.653</v>
      </c>
      <c r="G87" s="73">
        <f>IFERROR(((E87/F87)-1)*100,IF(E87+F87&lt;&gt;0,100,0))</f>
        <v>6.1947111495292306</v>
      </c>
    </row>
    <row r="88" spans="1:7" s="15" customFormat="1" ht="12" x14ac:dyDescent="0.2">
      <c r="A88" s="66" t="s">
        <v>55</v>
      </c>
      <c r="B88" s="51">
        <f t="shared" ref="B88:C88" si="3">B70+B76+B82</f>
        <v>849050833.30196941</v>
      </c>
      <c r="C88" s="51">
        <f t="shared" si="3"/>
        <v>840752203.53196013</v>
      </c>
      <c r="D88" s="73">
        <f>IFERROR(((B88/C88)-1)*100,IF(B88+C88&lt;&gt;0,100,0))</f>
        <v>0.98704823313542356</v>
      </c>
      <c r="E88" s="51">
        <f t="shared" ref="E88:F88" si="4">E70+E76+E82</f>
        <v>36305582988.406082</v>
      </c>
      <c r="F88" s="51">
        <f t="shared" si="4"/>
        <v>33935036456.631638</v>
      </c>
      <c r="G88" s="73">
        <f>IFERROR(((E88/F88)-1)*100,IF(E88+F88&lt;&gt;0,100,0))</f>
        <v>6.9855429057928298</v>
      </c>
    </row>
    <row r="89" spans="1:7" x14ac:dyDescent="0.2">
      <c r="A89" s="66" t="s">
        <v>94</v>
      </c>
      <c r="B89" s="73">
        <f>IFERROR((B75/B87)*100,IF(B75+B87&lt;&gt;0,100,0))</f>
        <v>67.276132057025208</v>
      </c>
      <c r="C89" s="73">
        <f>IFERROR((C75/C87)*100,IF(C75+C87&lt;&gt;0,100,0))</f>
        <v>62.606085220062226</v>
      </c>
      <c r="D89" s="73">
        <f>IFERROR(((B89/C89)-1)*100,IF(B89+C89&lt;&gt;0,100,0))</f>
        <v>7.4594136026036928</v>
      </c>
      <c r="E89" s="73">
        <f>IFERROR((E75/E87)*100,IF(E75+E87&lt;&gt;0,100,0))</f>
        <v>71.608899846648072</v>
      </c>
      <c r="F89" s="73">
        <f>IFERROR((F75/F87)*100,IF(F75+F87&lt;&gt;0,100,0))</f>
        <v>69.703815452994988</v>
      </c>
      <c r="G89" s="73">
        <f>IFERROR(((E89/F89)-1)*100,IF(E89+F89&lt;&gt;0,100,0))</f>
        <v>2.733113505010043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77356861.703999996</v>
      </c>
      <c r="C97" s="107">
        <v>104562440.02</v>
      </c>
      <c r="D97" s="52">
        <f>B97-C97</f>
        <v>-27205578.316</v>
      </c>
      <c r="E97" s="107">
        <v>4159099377.7649999</v>
      </c>
      <c r="F97" s="107">
        <v>5206436609.8059998</v>
      </c>
      <c r="G97" s="68">
        <f>E97-F97</f>
        <v>-1047337232.0409999</v>
      </c>
    </row>
    <row r="98" spans="1:7" s="15" customFormat="1" ht="13.5" x14ac:dyDescent="0.2">
      <c r="A98" s="66" t="s">
        <v>88</v>
      </c>
      <c r="B98" s="53">
        <v>82327876.868000001</v>
      </c>
      <c r="C98" s="107">
        <v>106297112.51899999</v>
      </c>
      <c r="D98" s="52">
        <f>B98-C98</f>
        <v>-23969235.650999993</v>
      </c>
      <c r="E98" s="107">
        <v>4079421614.223</v>
      </c>
      <c r="F98" s="107">
        <v>5166163217.5439997</v>
      </c>
      <c r="G98" s="68">
        <f>E98-F98</f>
        <v>-1086741603.3209996</v>
      </c>
    </row>
    <row r="99" spans="1:7" s="15" customFormat="1" ht="12" x14ac:dyDescent="0.2">
      <c r="A99" s="69" t="s">
        <v>16</v>
      </c>
      <c r="B99" s="52">
        <f>B97-B98</f>
        <v>-4971015.1640000045</v>
      </c>
      <c r="C99" s="52">
        <f>C97-C98</f>
        <v>-1734672.498999998</v>
      </c>
      <c r="D99" s="70"/>
      <c r="E99" s="52">
        <f>E97-E98</f>
        <v>79677763.541999817</v>
      </c>
      <c r="F99" s="70">
        <f>F97-F98</f>
        <v>40273392.262000084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1071.03824534977</v>
      </c>
      <c r="C111" s="108">
        <v>905.04616581597395</v>
      </c>
      <c r="D111" s="73">
        <f>IFERROR(((B111/C111)-1)*100,IF(B111+C111&lt;&gt;0,100,0))</f>
        <v>18.340730650368585</v>
      </c>
      <c r="E111" s="72"/>
      <c r="F111" s="109">
        <v>1079.6371227521599</v>
      </c>
      <c r="G111" s="109">
        <v>1071.03824534977</v>
      </c>
    </row>
    <row r="112" spans="1:7" s="15" customFormat="1" ht="12" x14ac:dyDescent="0.2">
      <c r="A112" s="66" t="s">
        <v>50</v>
      </c>
      <c r="B112" s="109">
        <v>1054.6487505909099</v>
      </c>
      <c r="C112" s="108">
        <v>891.88035934733</v>
      </c>
      <c r="D112" s="73">
        <f>IFERROR(((B112/C112)-1)*100,IF(B112+C112&lt;&gt;0,100,0))</f>
        <v>18.25002530190174</v>
      </c>
      <c r="E112" s="72"/>
      <c r="F112" s="109">
        <v>1062.8867626574499</v>
      </c>
      <c r="G112" s="109">
        <v>1054.6487505909099</v>
      </c>
    </row>
    <row r="113" spans="1:7" s="15" customFormat="1" ht="12" x14ac:dyDescent="0.2">
      <c r="A113" s="66" t="s">
        <v>51</v>
      </c>
      <c r="B113" s="109">
        <v>1162.7151492443199</v>
      </c>
      <c r="C113" s="108">
        <v>974.26175950192896</v>
      </c>
      <c r="D113" s="73">
        <f>IFERROR(((B113/C113)-1)*100,IF(B113+C113&lt;&gt;0,100,0))</f>
        <v>19.34319887898852</v>
      </c>
      <c r="E113" s="72"/>
      <c r="F113" s="109">
        <v>1174.90669056911</v>
      </c>
      <c r="G113" s="109">
        <v>1162.7151492443199</v>
      </c>
    </row>
    <row r="114" spans="1:7" s="25" customFormat="1" ht="12" x14ac:dyDescent="0.2">
      <c r="A114" s="69" t="s">
        <v>52</v>
      </c>
      <c r="B114" s="73"/>
      <c r="C114" s="72"/>
      <c r="D114" s="74"/>
      <c r="E114" s="72"/>
      <c r="F114" s="58"/>
      <c r="G114" s="58"/>
    </row>
    <row r="115" spans="1:7" s="15" customFormat="1" ht="12" x14ac:dyDescent="0.2">
      <c r="A115" s="66" t="s">
        <v>56</v>
      </c>
      <c r="B115" s="109">
        <v>766.54140482582</v>
      </c>
      <c r="C115" s="108">
        <v>694.19070314763997</v>
      </c>
      <c r="D115" s="73">
        <f>IFERROR(((B115/C115)-1)*100,IF(B115+C115&lt;&gt;0,100,0))</f>
        <v>10.422309222829295</v>
      </c>
      <c r="E115" s="72"/>
      <c r="F115" s="109">
        <v>766.54140482582</v>
      </c>
      <c r="G115" s="109">
        <v>765.40852915710104</v>
      </c>
    </row>
    <row r="116" spans="1:7" s="15" customFormat="1" ht="12" x14ac:dyDescent="0.2">
      <c r="A116" s="66" t="s">
        <v>57</v>
      </c>
      <c r="B116" s="109">
        <v>1038.2034859503499</v>
      </c>
      <c r="C116" s="108">
        <v>910.63745918227301</v>
      </c>
      <c r="D116" s="73">
        <f>IFERROR(((B116/C116)-1)*100,IF(B116+C116&lt;&gt;0,100,0))</f>
        <v>14.008431728981098</v>
      </c>
      <c r="E116" s="72"/>
      <c r="F116" s="109">
        <v>1040.4813053908199</v>
      </c>
      <c r="G116" s="109">
        <v>1038.2034859503499</v>
      </c>
    </row>
    <row r="117" spans="1:7" s="15" customFormat="1" ht="12" x14ac:dyDescent="0.2">
      <c r="A117" s="66" t="s">
        <v>59</v>
      </c>
      <c r="B117" s="109">
        <v>1243.7960302428301</v>
      </c>
      <c r="C117" s="108">
        <v>1034.0471174532399</v>
      </c>
      <c r="D117" s="73">
        <f>IFERROR(((B117/C117)-1)*100,IF(B117+C117&lt;&gt;0,100,0))</f>
        <v>20.284270344100165</v>
      </c>
      <c r="E117" s="72"/>
      <c r="F117" s="109">
        <v>1252.7812855325401</v>
      </c>
      <c r="G117" s="109">
        <v>1243.7960302428301</v>
      </c>
    </row>
    <row r="118" spans="1:7" s="15" customFormat="1" ht="12" x14ac:dyDescent="0.2">
      <c r="A118" s="66" t="s">
        <v>58</v>
      </c>
      <c r="B118" s="109">
        <v>1157.34768289315</v>
      </c>
      <c r="C118" s="108">
        <v>948.883989922502</v>
      </c>
      <c r="D118" s="73">
        <f>IFERROR(((B118/C118)-1)*100,IF(B118+C118&lt;&gt;0,100,0))</f>
        <v>21.969355072338594</v>
      </c>
      <c r="E118" s="72"/>
      <c r="F118" s="109">
        <v>1174.34988868081</v>
      </c>
      <c r="G118" s="109">
        <v>1157.34768289315</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556</v>
      </c>
      <c r="C127" s="53">
        <v>479</v>
      </c>
      <c r="D127" s="73">
        <f>IFERROR(((B127/C127)-1)*100,IF(B127+C127&lt;&gt;0,100,0))</f>
        <v>16.07515657620042</v>
      </c>
      <c r="E127" s="53">
        <v>14350</v>
      </c>
      <c r="F127" s="53">
        <v>16310</v>
      </c>
      <c r="G127" s="73">
        <f>IFERROR(((E127/F127)-1)*100,IF(E127+F127&lt;&gt;0,100,0))</f>
        <v>-12.017167381974247</v>
      </c>
    </row>
    <row r="128" spans="1:7" s="15" customFormat="1" ht="12" x14ac:dyDescent="0.2">
      <c r="A128" s="66" t="s">
        <v>74</v>
      </c>
      <c r="B128" s="54">
        <v>32</v>
      </c>
      <c r="C128" s="53">
        <v>11</v>
      </c>
      <c r="D128" s="73">
        <f>IFERROR(((B128/C128)-1)*100,IF(B128+C128&lt;&gt;0,100,0))</f>
        <v>190.90909090909091</v>
      </c>
      <c r="E128" s="53">
        <v>331</v>
      </c>
      <c r="F128" s="53">
        <v>332</v>
      </c>
      <c r="G128" s="73">
        <f>IFERROR(((E128/F128)-1)*100,IF(E128+F128&lt;&gt;0,100,0))</f>
        <v>-0.30120481927711218</v>
      </c>
    </row>
    <row r="129" spans="1:7" s="25" customFormat="1" ht="12" x14ac:dyDescent="0.2">
      <c r="A129" s="69" t="s">
        <v>34</v>
      </c>
      <c r="B129" s="70">
        <f>SUM(B126:B128)</f>
        <v>588</v>
      </c>
      <c r="C129" s="70">
        <f>SUM(C126:C128)</f>
        <v>490</v>
      </c>
      <c r="D129" s="73">
        <f>IFERROR(((B129/C129)-1)*100,IF(B129+C129&lt;&gt;0,100,0))</f>
        <v>19.999999999999996</v>
      </c>
      <c r="E129" s="70">
        <f>SUM(E126:E128)</f>
        <v>14681</v>
      </c>
      <c r="F129" s="70">
        <f>SUM(F126:F128)</f>
        <v>16648</v>
      </c>
      <c r="G129" s="73">
        <f>IFERROR(((E129/F129)-1)*100,IF(E129+F129&lt;&gt;0,100,0))</f>
        <v>-11.815233061028351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9</v>
      </c>
      <c r="C132" s="53">
        <v>351</v>
      </c>
      <c r="D132" s="73">
        <f>IFERROR(((B132/C132)-1)*100,IF(B132+C132&lt;&gt;0,100,0))</f>
        <v>-97.435897435897431</v>
      </c>
      <c r="E132" s="53">
        <v>960</v>
      </c>
      <c r="F132" s="53">
        <v>1178</v>
      </c>
      <c r="G132" s="73">
        <f>IFERROR(((E132/F132)-1)*100,IF(E132+F132&lt;&gt;0,100,0))</f>
        <v>-18.505942275042443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9</v>
      </c>
      <c r="C134" s="70">
        <f>SUM(C132:C133)</f>
        <v>351</v>
      </c>
      <c r="D134" s="73">
        <f>IFERROR(((B134/C134)-1)*100,IF(B134+C134&lt;&gt;0,100,0))</f>
        <v>-97.435897435897431</v>
      </c>
      <c r="E134" s="70">
        <f>SUM(E132:E133)</f>
        <v>960</v>
      </c>
      <c r="F134" s="70">
        <f>SUM(F132:F133)</f>
        <v>1178</v>
      </c>
      <c r="G134" s="73">
        <f>IFERROR(((E134/F134)-1)*100,IF(E134+F134&lt;&gt;0,100,0))</f>
        <v>-18.505942275042443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227488</v>
      </c>
      <c r="C138" s="53">
        <v>549560</v>
      </c>
      <c r="D138" s="73">
        <f>IFERROR(((B138/C138)-1)*100,IF(B138+C138&lt;&gt;0,100,0))</f>
        <v>-58.605429798384165</v>
      </c>
      <c r="E138" s="53">
        <v>14382535</v>
      </c>
      <c r="F138" s="53">
        <v>13731207</v>
      </c>
      <c r="G138" s="73">
        <f>IFERROR(((E138/F138)-1)*100,IF(E138+F138&lt;&gt;0,100,0))</f>
        <v>4.743414034906035</v>
      </c>
    </row>
    <row r="139" spans="1:7" s="15" customFormat="1" ht="12" x14ac:dyDescent="0.2">
      <c r="A139" s="66" t="s">
        <v>74</v>
      </c>
      <c r="B139" s="54">
        <v>806</v>
      </c>
      <c r="C139" s="53">
        <v>107</v>
      </c>
      <c r="D139" s="73">
        <f>IFERROR(((B139/C139)-1)*100,IF(B139+C139&lt;&gt;0,100,0))</f>
        <v>653.27102803738319</v>
      </c>
      <c r="E139" s="53">
        <v>13443</v>
      </c>
      <c r="F139" s="53">
        <v>14942</v>
      </c>
      <c r="G139" s="73">
        <f>IFERROR(((E139/F139)-1)*100,IF(E139+F139&lt;&gt;0,100,0))</f>
        <v>-10.032124213626027</v>
      </c>
    </row>
    <row r="140" spans="1:7" s="15" customFormat="1" ht="12" x14ac:dyDescent="0.2">
      <c r="A140" s="69" t="s">
        <v>34</v>
      </c>
      <c r="B140" s="70">
        <f>SUM(B137:B139)</f>
        <v>228294</v>
      </c>
      <c r="C140" s="70">
        <f>SUM(C137:C139)</f>
        <v>549667</v>
      </c>
      <c r="D140" s="73">
        <f>IFERROR(((B140/C140)-1)*100,IF(B140+C140&lt;&gt;0,100,0))</f>
        <v>-58.466853567705535</v>
      </c>
      <c r="E140" s="70">
        <f>SUM(E137:E139)</f>
        <v>14395978</v>
      </c>
      <c r="F140" s="70">
        <f>SUM(F137:F139)</f>
        <v>13746979</v>
      </c>
      <c r="G140" s="73">
        <f>IFERROR(((E140/F140)-1)*100,IF(E140+F140&lt;&gt;0,100,0))</f>
        <v>4.7210299804778977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15100</v>
      </c>
      <c r="C143" s="53">
        <v>146622</v>
      </c>
      <c r="D143" s="73">
        <f>IFERROR(((B143/C143)-1)*100,)</f>
        <v>-89.701409065488122</v>
      </c>
      <c r="E143" s="53">
        <v>706368</v>
      </c>
      <c r="F143" s="53">
        <v>684155</v>
      </c>
      <c r="G143" s="73">
        <f>IFERROR(((E143/F143)-1)*100,)</f>
        <v>3.2467788732085667</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15100</v>
      </c>
      <c r="C145" s="70">
        <f>SUM(C143:C144)</f>
        <v>146622</v>
      </c>
      <c r="D145" s="73">
        <f>IFERROR(((B145/C145)-1)*100,)</f>
        <v>-89.701409065488122</v>
      </c>
      <c r="E145" s="70">
        <f>SUM(E143:E144)</f>
        <v>706368</v>
      </c>
      <c r="F145" s="70">
        <f>SUM(F143:F144)</f>
        <v>684155</v>
      </c>
      <c r="G145" s="73">
        <f>IFERROR(((E145/F145)-1)*100,)</f>
        <v>3.2467788732085667</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22973943.156490002</v>
      </c>
      <c r="C149" s="53">
        <v>47685033.435429998</v>
      </c>
      <c r="D149" s="73">
        <f>IFERROR(((B149/C149)-1)*100,IF(B149+C149&lt;&gt;0,100,0))</f>
        <v>-51.821480449208714</v>
      </c>
      <c r="E149" s="53">
        <v>1266002718.9577999</v>
      </c>
      <c r="F149" s="53">
        <v>1189734159.0743699</v>
      </c>
      <c r="G149" s="73">
        <f>IFERROR(((E149/F149)-1)*100,IF(E149+F149&lt;&gt;0,100,0))</f>
        <v>6.4105547698796839</v>
      </c>
    </row>
    <row r="150" spans="1:7" x14ac:dyDescent="0.2">
      <c r="A150" s="66" t="s">
        <v>74</v>
      </c>
      <c r="B150" s="54">
        <v>8392164.5500000007</v>
      </c>
      <c r="C150" s="53">
        <v>783908.05</v>
      </c>
      <c r="D150" s="73">
        <f>IFERROR(((B150/C150)-1)*100,IF(B150+C150&lt;&gt;0,100,0))</f>
        <v>970.55470982853149</v>
      </c>
      <c r="E150" s="53">
        <v>96739475.870000005</v>
      </c>
      <c r="F150" s="53">
        <v>98732902.420000002</v>
      </c>
      <c r="G150" s="73">
        <f>IFERROR(((E150/F150)-1)*100,IF(E150+F150&lt;&gt;0,100,0))</f>
        <v>-2.0190093688526978</v>
      </c>
    </row>
    <row r="151" spans="1:7" s="15" customFormat="1" ht="12" x14ac:dyDescent="0.2">
      <c r="A151" s="69" t="s">
        <v>34</v>
      </c>
      <c r="B151" s="70">
        <f>SUM(B148:B150)</f>
        <v>31366107.706490003</v>
      </c>
      <c r="C151" s="70">
        <f>SUM(C148:C150)</f>
        <v>48468941.485429995</v>
      </c>
      <c r="D151" s="73">
        <f>IFERROR(((B151/C151)-1)*100,IF(B151+C151&lt;&gt;0,100,0))</f>
        <v>-35.286171421922198</v>
      </c>
      <c r="E151" s="70">
        <f>SUM(E148:E150)</f>
        <v>1362742194.8277998</v>
      </c>
      <c r="F151" s="70">
        <f>SUM(F148:F150)</f>
        <v>1288486140.2518699</v>
      </c>
      <c r="G151" s="73">
        <f>IFERROR(((E151/F151)-1)*100,IF(E151+F151&lt;&gt;0,100,0))</f>
        <v>5.7630464353628508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15775.9</v>
      </c>
      <c r="C154" s="53">
        <v>71858.78</v>
      </c>
      <c r="D154" s="73">
        <f>IFERROR(((B154/C154)-1)*100,IF(B154+C154&lt;&gt;0,100,0))</f>
        <v>-78.045967382134791</v>
      </c>
      <c r="E154" s="53">
        <v>882377.64425999997</v>
      </c>
      <c r="F154" s="53">
        <v>877093.3432918</v>
      </c>
      <c r="G154" s="73">
        <f>IFERROR(((E154/F154)-1)*100,IF(E154+F154&lt;&gt;0,100,0))</f>
        <v>0.60247874512051602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15775.9</v>
      </c>
      <c r="C156" s="70">
        <f>SUM(C154:C155)</f>
        <v>71858.78</v>
      </c>
      <c r="D156" s="73">
        <f>IFERROR(((B156/C156)-1)*100,IF(B156+C156&lt;&gt;0,100,0))</f>
        <v>-78.045967382134791</v>
      </c>
      <c r="E156" s="70">
        <f>SUM(E154:E155)</f>
        <v>882377.64425999997</v>
      </c>
      <c r="F156" s="70">
        <f>SUM(F154:F155)</f>
        <v>877093.3432918</v>
      </c>
      <c r="G156" s="73">
        <f>IFERROR(((E156/F156)-1)*100,IF(E156+F156&lt;&gt;0,100,0))</f>
        <v>0.60247874512051602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2167861</v>
      </c>
      <c r="C160" s="53">
        <v>1311112</v>
      </c>
      <c r="D160" s="73">
        <f>IFERROR(((B160/C160)-1)*100,IF(B160+C160&lt;&gt;0,100,0))</f>
        <v>65.345218410021417</v>
      </c>
      <c r="E160" s="65"/>
      <c r="F160" s="65"/>
      <c r="G160" s="52"/>
    </row>
    <row r="161" spans="1:7" s="15" customFormat="1" ht="12" x14ac:dyDescent="0.2">
      <c r="A161" s="66" t="s">
        <v>74</v>
      </c>
      <c r="B161" s="54">
        <v>1661</v>
      </c>
      <c r="C161" s="53">
        <v>1436</v>
      </c>
      <c r="D161" s="73">
        <f>IFERROR(((B161/C161)-1)*100,IF(B161+C161&lt;&gt;0,100,0))</f>
        <v>15.668523676880231</v>
      </c>
      <c r="E161" s="65"/>
      <c r="F161" s="65"/>
      <c r="G161" s="52"/>
    </row>
    <row r="162" spans="1:7" s="25" customFormat="1" ht="12" x14ac:dyDescent="0.2">
      <c r="A162" s="69" t="s">
        <v>34</v>
      </c>
      <c r="B162" s="70">
        <f>SUM(B159:B161)</f>
        <v>2169522</v>
      </c>
      <c r="C162" s="70">
        <f>SUM(C159:C161)</f>
        <v>1312548</v>
      </c>
      <c r="D162" s="73">
        <f>IFERROR(((B162/C162)-1)*100,IF(B162+C162&lt;&gt;0,100,0))</f>
        <v>65.29086936249189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190279</v>
      </c>
      <c r="C165" s="53">
        <v>157799</v>
      </c>
      <c r="D165" s="73">
        <f>IFERROR(((B165/C165)-1)*100,IF(B165+C165&lt;&gt;0,100,0))</f>
        <v>20.583146914745964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190279</v>
      </c>
      <c r="C167" s="70">
        <f>SUM(C165:C166)</f>
        <v>157799</v>
      </c>
      <c r="D167" s="73">
        <f>IFERROR(((B167/C167)-1)*100,IF(B167+C167&lt;&gt;0,100,0))</f>
        <v>20.583146914745964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35032</v>
      </c>
      <c r="C175" s="88">
        <v>25544</v>
      </c>
      <c r="D175" s="73">
        <f>IFERROR(((B175/C175)-1)*100,IF(B175+C175&lt;&gt;0,100,0))</f>
        <v>37.14375195740682</v>
      </c>
      <c r="E175" s="88">
        <v>1273344</v>
      </c>
      <c r="F175" s="88">
        <v>1074754</v>
      </c>
      <c r="G175" s="73">
        <f>IFERROR(((E175/F175)-1)*100,IF(E175+F175&lt;&gt;0,100,0))</f>
        <v>18.477716761230933</v>
      </c>
    </row>
    <row r="176" spans="1:7" x14ac:dyDescent="0.2">
      <c r="A176" s="66" t="s">
        <v>32</v>
      </c>
      <c r="B176" s="87">
        <v>148472</v>
      </c>
      <c r="C176" s="88">
        <v>121600</v>
      </c>
      <c r="D176" s="73">
        <f t="shared" ref="D176:D178" si="5">IFERROR(((B176/C176)-1)*100,IF(B176+C176&lt;&gt;0,100,0))</f>
        <v>22.098684210526322</v>
      </c>
      <c r="E176" s="88">
        <v>5778266</v>
      </c>
      <c r="F176" s="88">
        <v>5769102</v>
      </c>
      <c r="G176" s="73">
        <f>IFERROR(((E176/F176)-1)*100,IF(E176+F176&lt;&gt;0,100,0))</f>
        <v>0.15884621211412764</v>
      </c>
    </row>
    <row r="177" spans="1:7" x14ac:dyDescent="0.2">
      <c r="A177" s="66" t="s">
        <v>91</v>
      </c>
      <c r="B177" s="87">
        <v>66064608.61107</v>
      </c>
      <c r="C177" s="88">
        <v>46451216.399127997</v>
      </c>
      <c r="D177" s="73">
        <f t="shared" si="5"/>
        <v>42.223635315414889</v>
      </c>
      <c r="E177" s="88">
        <v>2485207220.9697599</v>
      </c>
      <c r="F177" s="88">
        <v>2310415190.4303999</v>
      </c>
      <c r="G177" s="73">
        <f>IFERROR(((E177/F177)-1)*100,IF(E177+F177&lt;&gt;0,100,0))</f>
        <v>7.5653947941191735</v>
      </c>
    </row>
    <row r="178" spans="1:7" x14ac:dyDescent="0.2">
      <c r="A178" s="66" t="s">
        <v>92</v>
      </c>
      <c r="B178" s="87">
        <v>211620</v>
      </c>
      <c r="C178" s="88">
        <v>239114</v>
      </c>
      <c r="D178" s="73">
        <f t="shared" si="5"/>
        <v>-11.498281154595713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1902</v>
      </c>
      <c r="C181" s="88">
        <v>1242</v>
      </c>
      <c r="D181" s="73">
        <f t="shared" ref="D181:D184" si="6">IFERROR(((B181/C181)-1)*100,IF(B181+C181&lt;&gt;0,100,0))</f>
        <v>53.140096618357482</v>
      </c>
      <c r="E181" s="88">
        <v>35968</v>
      </c>
      <c r="F181" s="88">
        <v>29284</v>
      </c>
      <c r="G181" s="73">
        <f t="shared" ref="G181" si="7">IFERROR(((E181/F181)-1)*100,IF(E181+F181&lt;&gt;0,100,0))</f>
        <v>22.824750717115137</v>
      </c>
    </row>
    <row r="182" spans="1:7" x14ac:dyDescent="0.2">
      <c r="A182" s="66" t="s">
        <v>32</v>
      </c>
      <c r="B182" s="87">
        <v>15532</v>
      </c>
      <c r="C182" s="88">
        <v>11568</v>
      </c>
      <c r="D182" s="73">
        <f t="shared" si="6"/>
        <v>34.266943291839546</v>
      </c>
      <c r="E182" s="88">
        <v>409728</v>
      </c>
      <c r="F182" s="88">
        <v>352764</v>
      </c>
      <c r="G182" s="73">
        <f t="shared" ref="G182" si="8">IFERROR(((E182/F182)-1)*100,IF(E182+F182&lt;&gt;0,100,0))</f>
        <v>16.147906248936962</v>
      </c>
    </row>
    <row r="183" spans="1:7" x14ac:dyDescent="0.2">
      <c r="A183" s="66" t="s">
        <v>91</v>
      </c>
      <c r="B183" s="87">
        <v>222284.46400000001</v>
      </c>
      <c r="C183" s="88">
        <v>130709.36542</v>
      </c>
      <c r="D183" s="73">
        <f t="shared" si="6"/>
        <v>70.060089639137658</v>
      </c>
      <c r="E183" s="88">
        <v>7958461.1611200003</v>
      </c>
      <c r="F183" s="88">
        <v>4506248.78584</v>
      </c>
      <c r="G183" s="73">
        <f t="shared" ref="G183" si="9">IFERROR(((E183/F183)-1)*100,IF(E183+F183&lt;&gt;0,100,0))</f>
        <v>76.609449219224174</v>
      </c>
    </row>
    <row r="184" spans="1:7" x14ac:dyDescent="0.2">
      <c r="A184" s="66" t="s">
        <v>92</v>
      </c>
      <c r="B184" s="87">
        <v>94922</v>
      </c>
      <c r="C184" s="88">
        <v>80302</v>
      </c>
      <c r="D184" s="73">
        <f t="shared" si="6"/>
        <v>18.206271325745305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2024-11-04T11:13:02Z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