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85623D8-87E3-4E78-8BF4-21573DC5E350}"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<sst xmlns="http://schemas.openxmlformats.org/spreadsheetml/2006/main" count="265" uniqueCount="100">
  <si>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</si>
  <si>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</si>
  <si>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</si>
  <si>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</si>
  <si>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</si>
  <si>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</si>
  <si>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</si>
  <si>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</si>
  <si>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</si>
  <si>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</si>
  <si>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</si>
  <si>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</si>
  <si>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</si>
  <si>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</si>
  <si>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</si>
  <si>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</si>
  <si>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</si>
  <si>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</si>
  <si>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</si>
  <si>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</si>
  <si>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</si>
  <si>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</si>
  <si>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</si>
  <si>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</si>
  <si>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</si>
  <si>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</si>
  <si>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</si>
  <si>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</si>
  <si>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</si>
  <si>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</si>
  <si>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</si>
  <si>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</si>
  <si>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</si>
  <si>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</si>
  <si>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</si>
  <si>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</si>
  <si>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</si>
  <si>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</si>
  <si>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</si>
  <si>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</si>
  <si>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</si>
  <si>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</si>
  <si>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</si>
  <si>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</si>
  <si>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</si>
  <si>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</si>
  <si>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</si>
  <si>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</si>
  <si>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</si>
  <si>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</si>
  <si>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</si>
  <si>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</si>
  <si>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</si>
  <si>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</si>
  <si>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</si>
  <si>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</si>
  <si>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</si>
  <si>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</si>
  <si>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</si>
  <si>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</si>
  <si>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</si>
  <si>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</si>
  <si>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</si>
  <si>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</si>
  <si>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</si>
  <si>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</si>
  <si>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</si>
  <si>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</si>
  <si>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</si>
  <si>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</si>
  <si>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</si>
  <si>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</si>
  <si>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</si>
  <si>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</si>
  <si>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</si>
  <si>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</si>
  <si>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</si>
  <si>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</si>
  <si>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</si>
  <si>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</si>
  <si>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</si>
  <si>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</si>
  <si>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</si>
  <si>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</si>
  <si>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</si>
  <si>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</si>
  <si>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</si>
  <si>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</si>
  <si>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</si>
  <si>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</si>
  <si>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</si>
  <si>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</si>
  <si>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</si>
  <si>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</si>
  <si>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</si>
  <si>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</si>
  <si>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</si>
  <si>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15 November 2024</t>
  </si>
  <si>
    <t>15.11.2024</t>
  </si>
  <si>
    <t>17.11.2023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</si>
</sst>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1639276</v>
      </c>
      <c r="C11" s="54">
        <v>1877042</v>
      </c>
      <c r="D11" s="73">
        <f>IFERROR(((B11/C11)-1)*100,IF(B11+C11&lt;&gt;0,100,0))</f>
        <v>-12.667058062632586</v>
      </c>
      <c r="E11" s="54">
        <v>81548925</v>
      </c>
      <c r="F11" s="54">
        <v>71427285</v>
      </c>
      <c r="G11" s="73">
        <f>IFERROR(((E11/F11)-1)*100,IF(E11+F11&lt;&gt;0,100,0))</f>
        <v>14.170551211627313</v>
      </c>
    </row>
    <row r="12" spans="1:7" s="15" customFormat="1" ht="12" x14ac:dyDescent="0.2">
      <c r="A12" s="51" t="s">
        <v>9</v>
      </c>
      <c r="B12" s="54">
        <v>1320536.439</v>
      </c>
      <c r="C12" s="54">
        <v>1695279.0519999999</v>
      </c>
      <c r="D12" s="73">
        <f>IFERROR(((B12/C12)-1)*100,IF(B12+C12&lt;&gt;0,100,0))</f>
        <v>-22.105069519846808</v>
      </c>
      <c r="E12" s="54">
        <v>66978345.159000002</v>
      </c>
      <c r="F12" s="54">
        <v>67469886.392000005</v>
      </c>
      <c r="G12" s="73">
        <f>IFERROR(((E12/F12)-1)*100,IF(E12+F12&lt;&gt;0,100,0))</f>
        <v>-0.72853425325803967</v>
      </c>
    </row>
    <row r="13" spans="1:7" s="15" customFormat="1" ht="12" x14ac:dyDescent="0.2">
      <c r="A13" s="51" t="s">
        <v>10</v>
      </c>
      <c r="B13" s="54">
        <v>96748395.441431597</v>
      </c>
      <c r="C13" s="54">
        <v>98455567.953222901</v>
      </c>
      <c r="D13" s="73">
        <f>IFERROR(((B13/C13)-1)*100,IF(B13+C13&lt;&gt;0,100,0))</f>
        <v>-1.7339522256398898</v>
      </c>
      <c r="E13" s="54">
        <v>4721720192.9717102</v>
      </c>
      <c r="F13" s="54">
        <v>4772866942.7856197</v>
      </c>
      <c r="G13" s="73">
        <f>IFERROR(((E13/F13)-1)*100,IF(E13+F13&lt;&gt;0,100,0))</f>
        <v>-1.0716148266236458</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402</v>
      </c>
      <c r="C16" s="54">
        <v>396</v>
      </c>
      <c r="D16" s="73">
        <f>IFERROR(((B16/C16)-1)*100,IF(B16+C16&lt;&gt;0,100,0))</f>
        <v>1.5151515151515138</v>
      </c>
      <c r="E16" s="54">
        <v>20274</v>
      </c>
      <c r="F16" s="54">
        <v>16808</v>
      </c>
      <c r="G16" s="73">
        <f>IFERROR(((E16/F16)-1)*100,IF(E16+F16&lt;&gt;0,100,0))</f>
        <v>20.62113279390767</v>
      </c>
    </row>
    <row r="17" spans="1:7" s="15" customFormat="1" ht="12" x14ac:dyDescent="0.2">
      <c r="A17" s="51" t="s">
        <v>9</v>
      </c>
      <c r="B17" s="54">
        <v>160606.03599999999</v>
      </c>
      <c r="C17" s="54">
        <v>190550.53400000001</v>
      </c>
      <c r="D17" s="73">
        <f>IFERROR(((B17/C17)-1)*100,IF(B17+C17&lt;&gt;0,100,0))</f>
        <v>-15.714727936684769</v>
      </c>
      <c r="E17" s="54">
        <v>9683671.4250000007</v>
      </c>
      <c r="F17" s="54">
        <v>7411651.4610000001</v>
      </c>
      <c r="G17" s="73">
        <f>IFERROR(((E17/F17)-1)*100,IF(E17+F17&lt;&gt;0,100,0))</f>
        <v>30.654705984966178</v>
      </c>
    </row>
    <row r="18" spans="1:7" s="15" customFormat="1" ht="12" x14ac:dyDescent="0.2">
      <c r="A18" s="51" t="s">
        <v>10</v>
      </c>
      <c r="B18" s="54">
        <v>10709228.2533616</v>
      </c>
      <c r="C18" s="54">
        <v>8733081.9947229195</v>
      </c>
      <c r="D18" s="73">
        <f>IFERROR(((B18/C18)-1)*100,IF(B18+C18&lt;&gt;0,100,0))</f>
        <v>22.628280140193269</v>
      </c>
      <c r="E18" s="54">
        <v>540013091.38182199</v>
      </c>
      <c r="F18" s="54">
        <v>422134276.28253198</v>
      </c>
      <c r="G18" s="73">
        <f>IFERROR(((E18/F18)-1)*100,IF(E18+F18&lt;&gt;0,100,0))</f>
        <v>27.924483208843821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15550464.77966</v>
      </c>
      <c r="C24" s="53">
        <v>12575315.79245</v>
      </c>
      <c r="D24" s="52">
        <f>B24-C24</f>
        <v>2975148.9872099999</v>
      </c>
      <c r="E24" s="54">
        <v>673249771.58783996</v>
      </c>
      <c r="F24" s="54">
        <v>658360254.66946995</v>
      </c>
      <c r="G24" s="52">
        <f>E24-F24</f>
        <v>14889516.918370008</v>
      </c>
    </row>
    <row r="25" spans="1:7" s="15" customFormat="1" ht="12" x14ac:dyDescent="0.2">
      <c r="A25" s="55" t="s">
        <v>15</v>
      </c>
      <c r="B25" s="53">
        <v>19283310.201870002</v>
      </c>
      <c r="C25" s="53">
        <v>15772987.805029999</v>
      </c>
      <c r="D25" s="52">
        <f>B25-C25</f>
        <v>3510322.3968400024</v>
      </c>
      <c r="E25" s="54">
        <v>785282601.34555995</v>
      </c>
      <c r="F25" s="54">
        <v>772079056.81866002</v>
      </c>
      <c r="G25" s="52">
        <f>E25-F25</f>
        <v>13203544.526899934</v>
      </c>
    </row>
    <row r="26" spans="1:7" s="25" customFormat="1" ht="12" x14ac:dyDescent="0.2">
      <c r="A26" s="56" t="s">
        <v>16</v>
      </c>
      <c r="B26" s="57">
        <f>B24-B25</f>
        <v>-3732845.4222100023</v>
      </c>
      <c r="C26" s="57">
        <f>C24-C25</f>
        <v>-3197672.0125799999</v>
      </c>
      <c r="D26" s="57"/>
      <c r="E26" s="57">
        <f>E24-E25</f>
        <v>-112032829.75771999</v>
      </c>
      <c r="F26" s="57">
        <f>F24-F25</f>
        <v>-113718802.14919007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83872.736021420002</v>
      </c>
      <c r="C33" s="104">
        <v>73920.745103399997</v>
      </c>
      <c r="D33" s="73">
        <f t="shared" ref="D33:D42" si="0">IFERROR(((B33/C33)-1)*100,IF(B33+C33&lt;&gt;0,100,0))</f>
        <v>13.463055471233698</v>
      </c>
      <c r="E33" s="51"/>
      <c r="F33" s="104">
        <v>85357.46</v>
      </c>
      <c r="G33" s="104">
        <v>83432.429999999993</v>
      </c>
    </row>
    <row r="34" spans="1:7" s="15" customFormat="1" ht="12" x14ac:dyDescent="0.2">
      <c r="A34" s="51" t="s">
        <v>23</v>
      </c>
      <c r="B34" s="104">
        <v>89870.753015209993</v>
      </c>
      <c r="C34" s="104">
        <v>74925.893035720001</v>
      </c>
      <c r="D34" s="73">
        <f t="shared" si="0"/>
        <v>19.946188659193176</v>
      </c>
      <c r="E34" s="51"/>
      <c r="F34" s="104">
        <v>91765.64</v>
      </c>
      <c r="G34" s="104">
        <v>89245.65</v>
      </c>
    </row>
    <row r="35" spans="1:7" s="15" customFormat="1" ht="12" x14ac:dyDescent="0.2">
      <c r="A35" s="51" t="s">
        <v>24</v>
      </c>
      <c r="B35" s="104">
        <v>87592.667818310001</v>
      </c>
      <c r="C35" s="104">
        <v>69164.420084049998</v>
      </c>
      <c r="D35" s="73">
        <f t="shared" si="0"/>
        <v>26.644115156124528</v>
      </c>
      <c r="E35" s="51"/>
      <c r="F35" s="104">
        <v>88016.22</v>
      </c>
      <c r="G35" s="104">
        <v>86518.06</v>
      </c>
    </row>
    <row r="36" spans="1:7" s="15" customFormat="1" ht="12" x14ac:dyDescent="0.2">
      <c r="A36" s="51" t="s">
        <v>25</v>
      </c>
      <c r="B36" s="104">
        <v>75773.364550760001</v>
      </c>
      <c r="C36" s="104">
        <v>67925.667699090001</v>
      </c>
      <c r="D36" s="73">
        <f t="shared" si="0"/>
        <v>11.553359896932069</v>
      </c>
      <c r="E36" s="51"/>
      <c r="F36" s="104">
        <v>77217.47</v>
      </c>
      <c r="G36" s="104">
        <v>75401.75</v>
      </c>
    </row>
    <row r="37" spans="1:7" s="15" customFormat="1" ht="12" x14ac:dyDescent="0.2">
      <c r="A37" s="51" t="s">
        <v>79</v>
      </c>
      <c r="B37" s="104">
        <v>54329.9172186</v>
      </c>
      <c r="C37" s="104">
        <v>56369.74395358</v>
      </c>
      <c r="D37" s="73">
        <f t="shared" si="0"/>
        <v>-3.6186553138502497</v>
      </c>
      <c r="E37" s="51"/>
      <c r="F37" s="104">
        <v>58094.77</v>
      </c>
      <c r="G37" s="104">
        <v>52215.7</v>
      </c>
    </row>
    <row r="38" spans="1:7" s="15" customFormat="1" ht="12" x14ac:dyDescent="0.2">
      <c r="A38" s="51" t="s">
        <v>26</v>
      </c>
      <c r="B38" s="104">
        <v>115336.52311361</v>
      </c>
      <c r="C38" s="104">
        <v>101172.82741906001</v>
      </c>
      <c r="D38" s="73">
        <f t="shared" si="0"/>
        <v>13.99950565371042</v>
      </c>
      <c r="E38" s="51"/>
      <c r="F38" s="104">
        <v>116458.76</v>
      </c>
      <c r="G38" s="104">
        <v>114624.42</v>
      </c>
    </row>
    <row r="39" spans="1:7" s="15" customFormat="1" ht="12" x14ac:dyDescent="0.2">
      <c r="A39" s="51" t="s">
        <v>27</v>
      </c>
      <c r="B39" s="104">
        <v>20936.176241699999</v>
      </c>
      <c r="C39" s="104">
        <v>16770.496314029999</v>
      </c>
      <c r="D39" s="73">
        <f t="shared" si="0"/>
        <v>24.839335996186595</v>
      </c>
      <c r="E39" s="51"/>
      <c r="F39" s="104">
        <v>21243.19</v>
      </c>
      <c r="G39" s="104">
        <v>20864.55</v>
      </c>
    </row>
    <row r="40" spans="1:7" s="15" customFormat="1" ht="12" x14ac:dyDescent="0.2">
      <c r="A40" s="51" t="s">
        <v>28</v>
      </c>
      <c r="B40" s="104">
        <v>118828.97369134999</v>
      </c>
      <c r="C40" s="104">
        <v>101129.38988324</v>
      </c>
      <c r="D40" s="73">
        <f t="shared" si="0"/>
        <v>17.501918906605908</v>
      </c>
      <c r="E40" s="51"/>
      <c r="F40" s="104">
        <v>119983.31</v>
      </c>
      <c r="G40" s="104">
        <v>118519.84</v>
      </c>
    </row>
    <row r="41" spans="1:7" s="15" customFormat="1" ht="12" x14ac:dyDescent="0.2">
      <c r="A41" s="51" t="s">
        <v>29</v>
      </c>
      <c r="B41" s="59"/>
      <c r="C41" s="59"/>
      <c r="D41" s="73">
        <f t="shared" si="0"/>
        <v>0</v>
      </c>
      <c r="E41" s="51"/>
      <c r="F41" s="59"/>
      <c r="G41" s="59"/>
    </row>
    <row r="42" spans="1:7" s="15" customFormat="1" ht="12" x14ac:dyDescent="0.2">
      <c r="A42" s="51" t="s">
        <v>78</v>
      </c>
      <c r="B42" s="104">
        <v>605.61486509999997</v>
      </c>
      <c r="C42" s="104">
        <v>674.56024046000005</v>
      </c>
      <c r="D42" s="73">
        <f t="shared" si="0"/>
        <v>-10.220788481838838</v>
      </c>
      <c r="E42" s="51"/>
      <c r="F42" s="104">
        <v>615.92999999999995</v>
      </c>
      <c r="G42" s="104">
        <v>598.82000000000005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19121.364397630401</v>
      </c>
      <c r="D48" s="59"/>
      <c r="E48" s="105">
        <v>18082.510928401702</v>
      </c>
      <c r="F48" s="59"/>
      <c r="G48" s="73">
        <f>IFERROR(((C48/E48)-1)*100,IF(C48+E48&lt;&gt;0,100,0))</f>
        <v>5.7450730893628288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3025</v>
      </c>
      <c r="D54" s="62"/>
      <c r="E54" s="106">
        <v>524468</v>
      </c>
      <c r="F54" s="106">
        <v>61526400.825000003</v>
      </c>
      <c r="G54" s="106">
        <v>10044007.15821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6564</v>
      </c>
      <c r="C68" s="53">
        <v>6309</v>
      </c>
      <c r="D68" s="73">
        <f>IFERROR(((B68/C68)-1)*100,IF(B68+C68&lt;&gt;0,100,0))</f>
        <v>4.0418449833571124</v>
      </c>
      <c r="E68" s="53">
        <v>280825</v>
      </c>
      <c r="F68" s="53">
        <v>297703</v>
      </c>
      <c r="G68" s="73">
        <f>IFERROR(((E68/F68)-1)*100,IF(E68+F68&lt;&gt;0,100,0))</f>
        <v>-5.6694087731732683</v>
      </c>
    </row>
    <row r="69" spans="1:7" s="15" customFormat="1" ht="12" x14ac:dyDescent="0.2">
      <c r="A69" s="66" t="s">
        <v>54</v>
      </c>
      <c r="B69" s="54">
        <v>217231113.94499999</v>
      </c>
      <c r="C69" s="53">
        <v>264849991.21799999</v>
      </c>
      <c r="D69" s="73">
        <f>IFERROR(((B69/C69)-1)*100,IF(B69+C69&lt;&gt;0,100,0))</f>
        <v>-17.979565358491769</v>
      </c>
      <c r="E69" s="53">
        <v>11210695157.636999</v>
      </c>
      <c r="F69" s="53">
        <v>11044686337.202999</v>
      </c>
      <c r="G69" s="73">
        <f>IFERROR(((E69/F69)-1)*100,IF(E69+F69&lt;&gt;0,100,0))</f>
        <v>1.5030650519681554</v>
      </c>
    </row>
    <row r="70" spans="1:7" s="15" customFormat="1" ht="12" x14ac:dyDescent="0.2">
      <c r="A70" s="66" t="s">
        <v>55</v>
      </c>
      <c r="B70" s="54">
        <v>215342880.81612</v>
      </c>
      <c r="C70" s="53">
        <v>258645999.69299001</v>
      </c>
      <c r="D70" s="73">
        <f>IFERROR(((B70/C70)-1)*100,IF(B70+C70&lt;&gt;0,100,0))</f>
        <v>-16.742234145616141</v>
      </c>
      <c r="E70" s="53">
        <v>10186193330.1273</v>
      </c>
      <c r="F70" s="53">
        <v>9924046131.7851696</v>
      </c>
      <c r="G70" s="73">
        <f>IFERROR(((E70/F70)-1)*100,IF(E70+F70&lt;&gt;0,100,0))</f>
        <v>2.6415354670965785</v>
      </c>
    </row>
    <row r="71" spans="1:7" s="15" customFormat="1" ht="12" x14ac:dyDescent="0.2">
      <c r="A71" s="66" t="s">
        <v>93</v>
      </c>
      <c r="B71" s="73">
        <f>IFERROR(B69/B68/1000,)</f>
        <v>33.094319613802561</v>
      </c>
      <c r="C71" s="73">
        <f>IFERROR(C69/C68/1000,)</f>
        <v>41.979710131241085</v>
      </c>
      <c r="D71" s="73">
        <f>IFERROR(((B71/C71)-1)*100,IF(B71+C71&lt;&gt;0,100,0))</f>
        <v>-21.165916795661865</v>
      </c>
      <c r="E71" s="73">
        <f>IFERROR(E69/E68/1000,)</f>
        <v>39.92057387211608</v>
      </c>
      <c r="F71" s="73">
        <f>IFERROR(F69/F68/1000,)</f>
        <v>37.099681014981371</v>
      </c>
      <c r="G71" s="73">
        <f>IFERROR(((E71/F71)-1)*100,IF(E71+F71&lt;&gt;0,100,0))</f>
        <v>7.6035501652846893</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2948</v>
      </c>
      <c r="C74" s="53">
        <v>2431</v>
      </c>
      <c r="D74" s="73">
        <f>IFERROR(((B74/C74)-1)*100,IF(B74+C74&lt;&gt;0,100,0))</f>
        <v>21.266968325791847</v>
      </c>
      <c r="E74" s="53">
        <v>117924</v>
      </c>
      <c r="F74" s="53">
        <v>125673</v>
      </c>
      <c r="G74" s="73">
        <f>IFERROR(((E74/F74)-1)*100,IF(E74+F74&lt;&gt;0,100,0))</f>
        <v>-6.1660022439187445</v>
      </c>
    </row>
    <row r="75" spans="1:7" s="15" customFormat="1" ht="12" x14ac:dyDescent="0.2">
      <c r="A75" s="66" t="s">
        <v>54</v>
      </c>
      <c r="B75" s="54">
        <v>679237137.45200002</v>
      </c>
      <c r="C75" s="53">
        <v>483632319.56199998</v>
      </c>
      <c r="D75" s="73">
        <f>IFERROR(((B75/C75)-1)*100,IF(B75+C75&lt;&gt;0,100,0))</f>
        <v>40.444943395666556</v>
      </c>
      <c r="E75" s="53">
        <v>30601134921.744999</v>
      </c>
      <c r="F75" s="53">
        <v>27814391757.528</v>
      </c>
      <c r="G75" s="73">
        <f>IFERROR(((E75/F75)-1)*100,IF(E75+F75&lt;&gt;0,100,0))</f>
        <v>10.019069223265564</v>
      </c>
    </row>
    <row r="76" spans="1:7" s="15" customFormat="1" ht="12" x14ac:dyDescent="0.2">
      <c r="A76" s="66" t="s">
        <v>55</v>
      </c>
      <c r="B76" s="54">
        <v>654264019.97780001</v>
      </c>
      <c r="C76" s="53">
        <v>462638644.56</v>
      </c>
      <c r="D76" s="73">
        <f>IFERROR(((B76/C76)-1)*100,IF(B76+C76&lt;&gt;0,100,0))</f>
        <v>41.420097017629921</v>
      </c>
      <c r="E76" s="53">
        <v>27806537083.034901</v>
      </c>
      <c r="F76" s="53">
        <v>25118473733.877899</v>
      </c>
      <c r="G76" s="73">
        <f>IFERROR(((E76/F76)-1)*100,IF(E76+F76&lt;&gt;0,100,0))</f>
        <v>10.701539343656631</v>
      </c>
    </row>
    <row r="77" spans="1:7" s="15" customFormat="1" ht="12" x14ac:dyDescent="0.2">
      <c r="A77" s="66" t="s">
        <v>93</v>
      </c>
      <c r="B77" s="73">
        <f>IFERROR(B75/B74/1000,)</f>
        <v>230.40608461736772</v>
      </c>
      <c r="C77" s="73">
        <f>IFERROR(C75/C74/1000,)</f>
        <v>198.94377604360346</v>
      </c>
      <c r="D77" s="73">
        <f>IFERROR(((B77/C77)-1)*100,IF(B77+C77&lt;&gt;0,100,0))</f>
        <v>15.814673471799656</v>
      </c>
      <c r="E77" s="73">
        <f>IFERROR(E75/E74/1000,)</f>
        <v>259.49878669096199</v>
      </c>
      <c r="F77" s="73">
        <f>IFERROR(F75/F74/1000,)</f>
        <v>221.32352818447876</v>
      </c>
      <c r="G77" s="73">
        <f>IFERROR(((E77/F77)-1)*100,IF(E77+F77&lt;&gt;0,100,0))</f>
        <v>17.248621879307468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241</v>
      </c>
      <c r="C80" s="53">
        <v>227</v>
      </c>
      <c r="D80" s="73">
        <f>IFERROR(((B80/C80)-1)*100,IF(B80+C80&lt;&gt;0,100,0))</f>
        <v>6.1674008810572722</v>
      </c>
      <c r="E80" s="53">
        <v>10832</v>
      </c>
      <c r="F80" s="53">
        <v>9965</v>
      </c>
      <c r="G80" s="73">
        <f>IFERROR(((E80/F80)-1)*100,IF(E80+F80&lt;&gt;0,100,0))</f>
        <v>8.7004515805318547</v>
      </c>
    </row>
    <row r="81" spans="1:7" s="15" customFormat="1" ht="12" x14ac:dyDescent="0.2">
      <c r="A81" s="66" t="s">
        <v>54</v>
      </c>
      <c r="B81" s="54">
        <v>35478469.511</v>
      </c>
      <c r="C81" s="53">
        <v>17463206.18</v>
      </c>
      <c r="D81" s="73">
        <f>IFERROR(((B81/C81)-1)*100,IF(B81+C81&lt;&gt;0,100,0))</f>
        <v>103.16125885080743</v>
      </c>
      <c r="E81" s="53">
        <v>1020742423.5369999</v>
      </c>
      <c r="F81" s="53">
        <v>1153746962.4790001</v>
      </c>
      <c r="G81" s="73">
        <f>IFERROR(((E81/F81)-1)*100,IF(E81+F81&lt;&gt;0,100,0))</f>
        <v>-11.528051060365939</v>
      </c>
    </row>
    <row r="82" spans="1:7" s="15" customFormat="1" ht="12" x14ac:dyDescent="0.2">
      <c r="A82" s="66" t="s">
        <v>55</v>
      </c>
      <c r="B82" s="54">
        <v>3838716.3937299801</v>
      </c>
      <c r="C82" s="53">
        <v>2532177.1407200899</v>
      </c>
      <c r="D82" s="73">
        <f>IFERROR(((B82/C82)-1)*100,IF(B82+C82&lt;&gt;0,100,0))</f>
        <v>51.597466543685087</v>
      </c>
      <c r="E82" s="53">
        <v>221575681.065961</v>
      </c>
      <c r="F82" s="53">
        <v>357894223.65076602</v>
      </c>
      <c r="G82" s="73">
        <f>IFERROR(((E82/F82)-1)*100,IF(E82+F82&lt;&gt;0,100,0))</f>
        <v>-38.089059162302931</v>
      </c>
    </row>
    <row r="83" spans="1:7" x14ac:dyDescent="0.2">
      <c r="A83" s="66" t="s">
        <v>93</v>
      </c>
      <c r="B83" s="73">
        <f>IFERROR(B81/B80/1000,)</f>
        <v>147.21356643568464</v>
      </c>
      <c r="C83" s="73">
        <f>IFERROR(C81/C80/1000,)</f>
        <v>76.930423700440528</v>
      </c>
      <c r="D83" s="73">
        <f>IFERROR(((B83/C83)-1)*100,IF(B83+C83&lt;&gt;0,100,0))</f>
        <v>91.359359996403683</v>
      </c>
      <c r="E83" s="73">
        <f>IFERROR(E81/E80/1000,)</f>
        <v>94.233975585025831</v>
      </c>
      <c r="F83" s="73">
        <f>IFERROR(F81/F80/1000,)</f>
        <v>115.77992598886102</v>
      </c>
      <c r="G83" s="73">
        <f>IFERROR(((E83/F83)-1)*100,IF(E83+F83&lt;&gt;0,100,0))</f>
        <v>-18.609400740080005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9753</v>
      </c>
      <c r="C86" s="51">
        <f>C68+C74+C80</f>
        <v>8967</v>
      </c>
      <c r="D86" s="73">
        <f>IFERROR(((B86/C86)-1)*100,IF(B86+C86&lt;&gt;0,100,0))</f>
        <v>8.7654734024757541</v>
      </c>
      <c r="E86" s="51">
        <f>E68+E74+E80</f>
        <v>409581</v>
      </c>
      <c r="F86" s="51">
        <f>F68+F74+F80</f>
        <v>433341</v>
      </c>
      <c r="G86" s="73">
        <f>IFERROR(((E86/F86)-1)*100,IF(E86+F86&lt;&gt;0,100,0))</f>
        <v>-5.4829799165091675</v>
      </c>
    </row>
    <row r="87" spans="1:7" s="15" customFormat="1" ht="12" x14ac:dyDescent="0.2">
      <c r="A87" s="66" t="s">
        <v>54</v>
      </c>
      <c r="B87" s="51">
        <f t="shared" ref="B87:C87" si="1">B69+B75+B81</f>
        <v>931946720.90800011</v>
      </c>
      <c r="C87" s="51">
        <f t="shared" si="1"/>
        <v>765945516.95999992</v>
      </c>
      <c r="D87" s="73">
        <f>IFERROR(((B87/C87)-1)*100,IF(B87+C87&lt;&gt;0,100,0))</f>
        <v>21.672716958622694</v>
      </c>
      <c r="E87" s="51">
        <f t="shared" ref="E87:F87" si="2">E69+E75+E81</f>
        <v>42832572502.918999</v>
      </c>
      <c r="F87" s="51">
        <f t="shared" si="2"/>
        <v>40012825057.210007</v>
      </c>
      <c r="G87" s="73">
        <f>IFERROR(((E87/F87)-1)*100,IF(E87+F87&lt;&gt;0,100,0))</f>
        <v>7.0471091248301976</v>
      </c>
    </row>
    <row r="88" spans="1:7" s="15" customFormat="1" ht="12" x14ac:dyDescent="0.2">
      <c r="A88" s="66" t="s">
        <v>55</v>
      </c>
      <c r="B88" s="51">
        <f t="shared" ref="B88:C88" si="3">B70+B76+B82</f>
        <v>873445617.18764997</v>
      </c>
      <c r="C88" s="51">
        <f t="shared" si="3"/>
        <v>723816821.39371014</v>
      </c>
      <c r="D88" s="73">
        <f>IFERROR(((B88/C88)-1)*100,IF(B88+C88&lt;&gt;0,100,0))</f>
        <v>20.672190997969551</v>
      </c>
      <c r="E88" s="51">
        <f t="shared" ref="E88:F88" si="4">E70+E76+E82</f>
        <v>38214306094.228165</v>
      </c>
      <c r="F88" s="51">
        <f t="shared" si="4"/>
        <v>35400414089.313835</v>
      </c>
      <c r="G88" s="73">
        <f>IFERROR(((E88/F88)-1)*100,IF(E88+F88&lt;&gt;0,100,0))</f>
        <v>7.9487544914446318</v>
      </c>
    </row>
    <row r="89" spans="1:7" x14ac:dyDescent="0.2">
      <c r="A89" s="66" t="s">
        <v>94</v>
      </c>
      <c r="B89" s="73">
        <f>IFERROR((B75/B87)*100,IF(B75+B87&lt;&gt;0,100,0))</f>
        <v>72.883687684443601</v>
      </c>
      <c r="C89" s="73">
        <f>IFERROR((C75/C87)*100,IF(C75+C87&lt;&gt;0,100,0))</f>
        <v>63.141869604709335</v>
      </c>
      <c r="D89" s="73">
        <f>IFERROR(((B89/C89)-1)*100,IF(B89+C89&lt;&gt;0,100,0))</f>
        <v>15.428459975483033</v>
      </c>
      <c r="E89" s="73">
        <f>IFERROR((E75/E87)*100,IF(E75+E87&lt;&gt;0,100,0))</f>
        <v>71.443607361335964</v>
      </c>
      <c r="F89" s="73">
        <f>IFERROR((F75/F87)*100,IF(F75+F87&lt;&gt;0,100,0))</f>
        <v>69.513691467071396</v>
      </c>
      <c r="G89" s="73">
        <f>IFERROR(((E89/F89)-1)*100,IF(E89+F89&lt;&gt;0,100,0))</f>
        <v>2.7763104699723318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79838251.678000003</v>
      </c>
      <c r="C97" s="107">
        <v>93967912.795000002</v>
      </c>
      <c r="D97" s="52">
        <f>B97-C97</f>
        <v>-14129661.116999999</v>
      </c>
      <c r="E97" s="107">
        <v>4306876725.0240002</v>
      </c>
      <c r="F97" s="107">
        <v>5428019098.3620005</v>
      </c>
      <c r="G97" s="68">
        <f>E97-F97</f>
        <v>-1121142373.3380003</v>
      </c>
    </row>
    <row r="98" spans="1:7" s="15" customFormat="1" ht="13.5" x14ac:dyDescent="0.2">
      <c r="A98" s="66" t="s">
        <v>88</v>
      </c>
      <c r="B98" s="53">
        <v>84731969.069999993</v>
      </c>
      <c r="C98" s="107">
        <v>75217450.169</v>
      </c>
      <c r="D98" s="52">
        <f>B98-C98</f>
        <v>9514518.9009999931</v>
      </c>
      <c r="E98" s="107">
        <v>4236051770.1830001</v>
      </c>
      <c r="F98" s="107">
        <v>5356469206.9790001</v>
      </c>
      <c r="G98" s="68">
        <f>E98-F98</f>
        <v>-1120417436.796</v>
      </c>
    </row>
    <row r="99" spans="1:7" s="15" customFormat="1" ht="12" x14ac:dyDescent="0.2">
      <c r="A99" s="69" t="s">
        <v>16</v>
      </c>
      <c r="B99" s="52">
        <f>B97-B98</f>
        <v>-4893717.3919999897</v>
      </c>
      <c r="C99" s="52">
        <f>C97-C98</f>
        <v>18750462.626000002</v>
      </c>
      <c r="D99" s="70"/>
      <c r="E99" s="52">
        <f>E97-E98</f>
        <v>70824954.84100008</v>
      </c>
      <c r="F99" s="70">
        <f>F97-F98</f>
        <v>71549891.383000374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1085.0683096432499</v>
      </c>
      <c r="C111" s="108">
        <v>920.52098013600698</v>
      </c>
      <c r="D111" s="73">
        <f>IFERROR(((B111/C111)-1)*100,IF(B111+C111&lt;&gt;0,100,0))</f>
        <v>17.875456731353488</v>
      </c>
      <c r="E111" s="72"/>
      <c r="F111" s="109">
        <v>1085.0683096432499</v>
      </c>
      <c r="G111" s="109">
        <v>1081.5412357216401</v>
      </c>
    </row>
    <row r="112" spans="1:7" s="15" customFormat="1" ht="12" x14ac:dyDescent="0.2">
      <c r="A112" s="66" t="s">
        <v>50</v>
      </c>
      <c r="B112" s="109">
        <v>1068.4149774397799</v>
      </c>
      <c r="C112" s="108">
        <v>907.22062188591701</v>
      </c>
      <c r="D112" s="73">
        <f>IFERROR(((B112/C112)-1)*100,IF(B112+C112&lt;&gt;0,100,0))</f>
        <v>17.767933363196086</v>
      </c>
      <c r="E112" s="72"/>
      <c r="F112" s="109">
        <v>1068.4149774397799</v>
      </c>
      <c r="G112" s="109">
        <v>1064.9161488945699</v>
      </c>
    </row>
    <row r="113" spans="1:7" s="15" customFormat="1" ht="12" x14ac:dyDescent="0.2">
      <c r="A113" s="66" t="s">
        <v>51</v>
      </c>
      <c r="B113" s="109">
        <v>1178.5581449844001</v>
      </c>
      <c r="C113" s="108">
        <v>989.69361884679995</v>
      </c>
      <c r="D113" s="73">
        <f>IFERROR(((B113/C113)-1)*100,IF(B113+C113&lt;&gt;0,100,0))</f>
        <v>19.08313063164606</v>
      </c>
      <c r="E113" s="72"/>
      <c r="F113" s="109">
        <v>1178.5581449844001</v>
      </c>
      <c r="G113" s="109">
        <v>1175.0496157759101</v>
      </c>
    </row>
    <row r="114" spans="1:7" s="25" customFormat="1" ht="12" x14ac:dyDescent="0.2">
      <c r="A114" s="69" t="s">
        <v>52</v>
      </c>
      <c r="B114" s="73"/>
      <c r="C114" s="72"/>
      <c r="D114" s="74"/>
      <c r="E114" s="72"/>
      <c r="F114" s="58"/>
      <c r="G114" s="58"/>
    </row>
    <row r="115" spans="1:7" s="15" customFormat="1" ht="12" x14ac:dyDescent="0.2">
      <c r="A115" s="66" t="s">
        <v>56</v>
      </c>
      <c r="B115" s="109">
        <v>769.69694191111898</v>
      </c>
      <c r="C115" s="108">
        <v>698.66739267068601</v>
      </c>
      <c r="D115" s="73">
        <f>IFERROR(((B115/C115)-1)*100,IF(B115+C115&lt;&gt;0,100,0))</f>
        <v>10.166432552250582</v>
      </c>
      <c r="E115" s="72"/>
      <c r="F115" s="109">
        <v>769.69694191111898</v>
      </c>
      <c r="G115" s="109">
        <v>768.671851788862</v>
      </c>
    </row>
    <row r="116" spans="1:7" s="15" customFormat="1" ht="12" x14ac:dyDescent="0.2">
      <c r="A116" s="66" t="s">
        <v>57</v>
      </c>
      <c r="B116" s="109">
        <v>1049.7364634103501</v>
      </c>
      <c r="C116" s="108">
        <v>920.11929930266399</v>
      </c>
      <c r="D116" s="73">
        <f>IFERROR(((B116/C116)-1)*100,IF(B116+C116&lt;&gt;0,100,0))</f>
        <v>14.086995480468655</v>
      </c>
      <c r="E116" s="72"/>
      <c r="F116" s="109">
        <v>1049.7364634103501</v>
      </c>
      <c r="G116" s="109">
        <v>1046.0436834636</v>
      </c>
    </row>
    <row r="117" spans="1:7" s="15" customFormat="1" ht="12" x14ac:dyDescent="0.2">
      <c r="A117" s="66" t="s">
        <v>59</v>
      </c>
      <c r="B117" s="109">
        <v>1261.35997210912</v>
      </c>
      <c r="C117" s="108">
        <v>1053.92321705417</v>
      </c>
      <c r="D117" s="73">
        <f>IFERROR(((B117/C117)-1)*100,IF(B117+C117&lt;&gt;0,100,0))</f>
        <v>19.682340392382503</v>
      </c>
      <c r="E117" s="72"/>
      <c r="F117" s="109">
        <v>1261.35997210912</v>
      </c>
      <c r="G117" s="109">
        <v>1256.4748615286401</v>
      </c>
    </row>
    <row r="118" spans="1:7" s="15" customFormat="1" ht="12" x14ac:dyDescent="0.2">
      <c r="A118" s="66" t="s">
        <v>58</v>
      </c>
      <c r="B118" s="109">
        <v>1176.45401118876</v>
      </c>
      <c r="C118" s="108">
        <v>968.87134368095894</v>
      </c>
      <c r="D118" s="73">
        <f>IFERROR(((B118/C118)-1)*100,IF(B118+C118&lt;&gt;0,100,0))</f>
        <v>21.425204580739067</v>
      </c>
      <c r="E118" s="72"/>
      <c r="F118" s="109">
        <v>1176.45401118876</v>
      </c>
      <c r="G118" s="109">
        <v>1172.14497097822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103</v>
      </c>
      <c r="C127" s="53">
        <v>333</v>
      </c>
      <c r="D127" s="73">
        <f>IFERROR(((B127/C127)-1)*100,IF(B127+C127&lt;&gt;0,100,0))</f>
        <v>-69.069069069069073</v>
      </c>
      <c r="E127" s="53">
        <v>15212</v>
      </c>
      <c r="F127" s="53">
        <v>16828</v>
      </c>
      <c r="G127" s="73">
        <f>IFERROR(((E127/F127)-1)*100,IF(E127+F127&lt;&gt;0,100,0))</f>
        <v>-9.6030425481340664</v>
      </c>
    </row>
    <row r="128" spans="1:7" s="15" customFormat="1" ht="12" x14ac:dyDescent="0.2">
      <c r="A128" s="66" t="s">
        <v>74</v>
      </c>
      <c r="B128" s="54">
        <v>3</v>
      </c>
      <c r="C128" s="53">
        <v>1</v>
      </c>
      <c r="D128" s="73">
        <f>IFERROR(((B128/C128)-1)*100,IF(B128+C128&lt;&gt;0,100,0))</f>
        <v>200</v>
      </c>
      <c r="E128" s="53">
        <v>346</v>
      </c>
      <c r="F128" s="53">
        <v>337</v>
      </c>
      <c r="G128" s="73">
        <f>IFERROR(((E128/F128)-1)*100,IF(E128+F128&lt;&gt;0,100,0))</f>
        <v>2.6706231454005858</v>
      </c>
    </row>
    <row r="129" spans="1:7" s="25" customFormat="1" ht="12" x14ac:dyDescent="0.2">
      <c r="A129" s="69" t="s">
        <v>34</v>
      </c>
      <c r="B129" s="70">
        <f>SUM(B126:B128)</f>
        <v>106</v>
      </c>
      <c r="C129" s="70">
        <f>SUM(C126:C128)</f>
        <v>334</v>
      </c>
      <c r="D129" s="73">
        <f>IFERROR(((B129/C129)-1)*100,IF(B129+C129&lt;&gt;0,100,0))</f>
        <v>-68.263473053892227</v>
      </c>
      <c r="E129" s="70">
        <f>SUM(E126:E128)</f>
        <v>15558</v>
      </c>
      <c r="F129" s="70">
        <f>SUM(F126:F128)</f>
        <v>17171</v>
      </c>
      <c r="G129" s="73">
        <f>IFERROR(((E129/F129)-1)*100,IF(E129+F129&lt;&gt;0,100,0))</f>
        <v>-9.3937452681847269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15</v>
      </c>
      <c r="D132" s="73">
        <f>IFERROR(((B132/C132)-1)*100,IF(B132+C132&lt;&gt;0,100,0))</f>
        <v>-100</v>
      </c>
      <c r="E132" s="53">
        <v>1023</v>
      </c>
      <c r="F132" s="53">
        <v>1193</v>
      </c>
      <c r="G132" s="73">
        <f>IFERROR(((E132/F132)-1)*100,IF(E132+F132&lt;&gt;0,100,0))</f>
        <v>-14.249790444258171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15</v>
      </c>
      <c r="D134" s="73">
        <f>IFERROR(((B134/C134)-1)*100,IF(B134+C134&lt;&gt;0,100,0))</f>
        <v>-100</v>
      </c>
      <c r="E134" s="70">
        <f>SUM(E132:E133)</f>
        <v>1023</v>
      </c>
      <c r="F134" s="70">
        <f>SUM(F132:F133)</f>
        <v>1193</v>
      </c>
      <c r="G134" s="73">
        <f>IFERROR(((E134/F134)-1)*100,IF(E134+F134&lt;&gt;0,100,0))</f>
        <v>-14.249790444258171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38904</v>
      </c>
      <c r="C138" s="53">
        <v>83739</v>
      </c>
      <c r="D138" s="73">
        <f>IFERROR(((B138/C138)-1)*100,IF(B138+C138&lt;&gt;0,100,0))</f>
        <v>-53.541360656325011</v>
      </c>
      <c r="E138" s="53">
        <v>15432719</v>
      </c>
      <c r="F138" s="53">
        <v>13925748</v>
      </c>
      <c r="G138" s="73">
        <f>IFERROR(((E138/F138)-1)*100,IF(E138+F138&lt;&gt;0,100,0))</f>
        <v>10.821472570091029</v>
      </c>
    </row>
    <row r="139" spans="1:7" s="15" customFormat="1" ht="12" x14ac:dyDescent="0.2">
      <c r="A139" s="66" t="s">
        <v>74</v>
      </c>
      <c r="B139" s="54">
        <v>22</v>
      </c>
      <c r="C139" s="53">
        <v>3</v>
      </c>
      <c r="D139" s="73">
        <f>IFERROR(((B139/C139)-1)*100,IF(B139+C139&lt;&gt;0,100,0))</f>
        <v>633.33333333333326</v>
      </c>
      <c r="E139" s="53">
        <v>13575</v>
      </c>
      <c r="F139" s="53">
        <v>14949</v>
      </c>
      <c r="G139" s="73">
        <f>IFERROR(((E139/F139)-1)*100,IF(E139+F139&lt;&gt;0,100,0))</f>
        <v>-9.1912502508528995</v>
      </c>
    </row>
    <row r="140" spans="1:7" s="15" customFormat="1" ht="12" x14ac:dyDescent="0.2">
      <c r="A140" s="69" t="s">
        <v>34</v>
      </c>
      <c r="B140" s="70">
        <f>SUM(B137:B139)</f>
        <v>38926</v>
      </c>
      <c r="C140" s="70">
        <f>SUM(C137:C139)</f>
        <v>83742</v>
      </c>
      <c r="D140" s="73">
        <f>IFERROR(((B140/C140)-1)*100,IF(B140+C140&lt;&gt;0,100,0))</f>
        <v>-53.516753839172694</v>
      </c>
      <c r="E140" s="70">
        <f>SUM(E137:E139)</f>
        <v>15446294</v>
      </c>
      <c r="F140" s="70">
        <f>SUM(F137:F139)</f>
        <v>13941527</v>
      </c>
      <c r="G140" s="73">
        <f>IFERROR(((E140/F140)-1)*100,IF(E140+F140&lt;&gt;0,100,0))</f>
        <v>10.793415957950669</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11000</v>
      </c>
      <c r="D143" s="73">
        <f>IFERROR(((B143/C143)-1)*100,)</f>
        <v>-100</v>
      </c>
      <c r="E143" s="53">
        <v>725498</v>
      </c>
      <c r="F143" s="53">
        <v>695155</v>
      </c>
      <c r="G143" s="73">
        <f>IFERROR(((E143/F143)-1)*100,)</f>
        <v>4.3649258079133446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11000</v>
      </c>
      <c r="D145" s="73">
        <f>IFERROR(((B145/C145)-1)*100,)</f>
        <v>-100</v>
      </c>
      <c r="E145" s="70">
        <f>SUM(E143:E144)</f>
        <v>725498</v>
      </c>
      <c r="F145" s="70">
        <f>SUM(F143:F144)</f>
        <v>695155</v>
      </c>
      <c r="G145" s="73">
        <f>IFERROR(((E145/F145)-1)*100,)</f>
        <v>4.3649258079133446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3871138.8437899998</v>
      </c>
      <c r="C149" s="53">
        <v>7499051.8311099997</v>
      </c>
      <c r="D149" s="73">
        <f>IFERROR(((B149/C149)-1)*100,IF(B149+C149&lt;&gt;0,100,0))</f>
        <v>-48.378289269444899</v>
      </c>
      <c r="E149" s="53">
        <v>1362168986.0265801</v>
      </c>
      <c r="F149" s="53">
        <v>1207029323.67329</v>
      </c>
      <c r="G149" s="73">
        <f>IFERROR(((E149/F149)-1)*100,IF(E149+F149&lt;&gt;0,100,0))</f>
        <v>12.85301519280091</v>
      </c>
    </row>
    <row r="150" spans="1:7" x14ac:dyDescent="0.2">
      <c r="A150" s="66" t="s">
        <v>74</v>
      </c>
      <c r="B150" s="54">
        <v>138751.24</v>
      </c>
      <c r="C150" s="53">
        <v>27303.15</v>
      </c>
      <c r="D150" s="73">
        <f>IFERROR(((B150/C150)-1)*100,IF(B150+C150&lt;&gt;0,100,0))</f>
        <v>408.18766332822395</v>
      </c>
      <c r="E150" s="53">
        <v>98056068.409999996</v>
      </c>
      <c r="F150" s="53">
        <v>98796835.060000002</v>
      </c>
      <c r="G150" s="73">
        <f>IFERROR(((E150/F150)-1)*100,IF(E150+F150&lt;&gt;0,100,0))</f>
        <v>-0.74978783434725971</v>
      </c>
    </row>
    <row r="151" spans="1:7" s="15" customFormat="1" ht="12" x14ac:dyDescent="0.2">
      <c r="A151" s="69" t="s">
        <v>34</v>
      </c>
      <c r="B151" s="70">
        <f>SUM(B148:B150)</f>
        <v>4009890.0837899996</v>
      </c>
      <c r="C151" s="70">
        <f>SUM(C148:C150)</f>
        <v>7526354.9811100001</v>
      </c>
      <c r="D151" s="73">
        <f>IFERROR(((B151/C151)-1)*100,IF(B151+C151&lt;&gt;0,100,0))</f>
        <v>-46.722017578838489</v>
      </c>
      <c r="E151" s="70">
        <f>SUM(E148:E150)</f>
        <v>1460225054.4365802</v>
      </c>
      <c r="F151" s="70">
        <f>SUM(F148:F150)</f>
        <v>1305845237.4907899</v>
      </c>
      <c r="G151" s="73">
        <f>IFERROR(((E151/F151)-1)*100,IF(E151+F151&lt;&gt;0,100,0))</f>
        <v>11.822213882131582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10951</v>
      </c>
      <c r="D154" s="73">
        <f>IFERROR(((B154/C154)-1)*100,IF(B154+C154&lt;&gt;0,100,0))</f>
        <v>-100</v>
      </c>
      <c r="E154" s="53">
        <v>923166.47426000005</v>
      </c>
      <c r="F154" s="53">
        <v>888621.59563999996</v>
      </c>
      <c r="G154" s="73">
        <f>IFERROR(((E154/F154)-1)*100,IF(E154+F154&lt;&gt;0,100,0))</f>
        <v>3.8874678253931316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10951</v>
      </c>
      <c r="D156" s="73">
        <f>IFERROR(((B156/C156)-1)*100,IF(B156+C156&lt;&gt;0,100,0))</f>
        <v>-100</v>
      </c>
      <c r="E156" s="70">
        <f>SUM(E154:E155)</f>
        <v>923166.47426000005</v>
      </c>
      <c r="F156" s="70">
        <f>SUM(F154:F155)</f>
        <v>888621.59563999996</v>
      </c>
      <c r="G156" s="73">
        <f>IFERROR(((E156/F156)-1)*100,IF(E156+F156&lt;&gt;0,100,0))</f>
        <v>3.8874678253931316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1382150</v>
      </c>
      <c r="C160" s="53">
        <v>1385745</v>
      </c>
      <c r="D160" s="73">
        <f>IFERROR(((B160/C160)-1)*100,IF(B160+C160&lt;&gt;0,100,0))</f>
        <v>-0.25942723949933244</v>
      </c>
      <c r="E160" s="65"/>
      <c r="F160" s="65"/>
      <c r="G160" s="52"/>
    </row>
    <row r="161" spans="1:7" s="15" customFormat="1" ht="12" x14ac:dyDescent="0.2">
      <c r="A161" s="66" t="s">
        <v>74</v>
      </c>
      <c r="B161" s="54">
        <v>1619</v>
      </c>
      <c r="C161" s="53">
        <v>1436</v>
      </c>
      <c r="D161" s="73">
        <f>IFERROR(((B161/C161)-1)*100,IF(B161+C161&lt;&gt;0,100,0))</f>
        <v>12.743732590529255</v>
      </c>
      <c r="E161" s="65"/>
      <c r="F161" s="65"/>
      <c r="G161" s="52"/>
    </row>
    <row r="162" spans="1:7" s="25" customFormat="1" ht="12" x14ac:dyDescent="0.2">
      <c r="A162" s="69" t="s">
        <v>34</v>
      </c>
      <c r="B162" s="70">
        <f>SUM(B159:B161)</f>
        <v>1383769</v>
      </c>
      <c r="C162" s="70">
        <f>SUM(C159:C161)</f>
        <v>1387181</v>
      </c>
      <c r="D162" s="73">
        <f>IFERROR(((B162/C162)-1)*100,IF(B162+C162&lt;&gt;0,100,0))</f>
        <v>-0.24596646003657296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146549</v>
      </c>
      <c r="C165" s="53">
        <v>167799</v>
      </c>
      <c r="D165" s="73">
        <f>IFERROR(((B165/C165)-1)*100,IF(B165+C165&lt;&gt;0,100,0))</f>
        <v>-12.663961048635574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146549</v>
      </c>
      <c r="C167" s="70">
        <f>SUM(C165:C166)</f>
        <v>167799</v>
      </c>
      <c r="D167" s="73">
        <f>IFERROR(((B167/C167)-1)*100,IF(B167+C167&lt;&gt;0,100,0))</f>
        <v>-12.663961048635574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44154</v>
      </c>
      <c r="C175" s="88">
        <v>51692</v>
      </c>
      <c r="D175" s="73">
        <f>IFERROR(((B175/C175)-1)*100,IF(B175+C175&lt;&gt;0,100,0))</f>
        <v>-14.582527276948076</v>
      </c>
      <c r="E175" s="88">
        <v>1346298</v>
      </c>
      <c r="F175" s="88">
        <v>1150524</v>
      </c>
      <c r="G175" s="73">
        <f>IFERROR(((E175/F175)-1)*100,IF(E175+F175&lt;&gt;0,100,0))</f>
        <v>17.016072676450044</v>
      </c>
    </row>
    <row r="176" spans="1:7" x14ac:dyDescent="0.2">
      <c r="A176" s="66" t="s">
        <v>32</v>
      </c>
      <c r="B176" s="87">
        <v>158884</v>
      </c>
      <c r="C176" s="88">
        <v>243274</v>
      </c>
      <c r="D176" s="73">
        <f t="shared" ref="D176:D178" si="5">IFERROR(((B176/C176)-1)*100,IF(B176+C176&lt;&gt;0,100,0))</f>
        <v>-34.689280399878328</v>
      </c>
      <c r="E176" s="88">
        <v>6039766</v>
      </c>
      <c r="F176" s="88">
        <v>6162392</v>
      </c>
      <c r="G176" s="73">
        <f>IFERROR(((E176/F176)-1)*100,IF(E176+F176&lt;&gt;0,100,0))</f>
        <v>-1.989909113214483</v>
      </c>
    </row>
    <row r="177" spans="1:7" x14ac:dyDescent="0.2">
      <c r="A177" s="66" t="s">
        <v>91</v>
      </c>
      <c r="B177" s="87">
        <v>74869901.997789994</v>
      </c>
      <c r="C177" s="88">
        <v>93259217.340793997</v>
      </c>
      <c r="D177" s="73">
        <f t="shared" si="5"/>
        <v>-19.718496323858858</v>
      </c>
      <c r="E177" s="88">
        <v>2606472140.5399199</v>
      </c>
      <c r="F177" s="88">
        <v>2459216359.2635398</v>
      </c>
      <c r="G177" s="73">
        <f>IFERROR(((E177/F177)-1)*100,IF(E177+F177&lt;&gt;0,100,0))</f>
        <v>5.9879148380616032</v>
      </c>
    </row>
    <row r="178" spans="1:7" x14ac:dyDescent="0.2">
      <c r="A178" s="66" t="s">
        <v>92</v>
      </c>
      <c r="B178" s="87">
        <v>215596</v>
      </c>
      <c r="C178" s="88">
        <v>242930</v>
      </c>
      <c r="D178" s="73">
        <f t="shared" si="5"/>
        <v>-11.251800930309141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1080</v>
      </c>
      <c r="C181" s="88">
        <v>990</v>
      </c>
      <c r="D181" s="73">
        <f t="shared" ref="D181:D184" si="6">IFERROR(((B181/C181)-1)*100,IF(B181+C181&lt;&gt;0,100,0))</f>
        <v>9.0909090909090828</v>
      </c>
      <c r="E181" s="88">
        <v>38150</v>
      </c>
      <c r="F181" s="88">
        <v>31220</v>
      </c>
      <c r="G181" s="73">
        <f t="shared" ref="G181" si="7">IFERROR(((E181/F181)-1)*100,IF(E181+F181&lt;&gt;0,100,0))</f>
        <v>22.197309417040366</v>
      </c>
    </row>
    <row r="182" spans="1:7" x14ac:dyDescent="0.2">
      <c r="A182" s="66" t="s">
        <v>32</v>
      </c>
      <c r="B182" s="87">
        <v>11474</v>
      </c>
      <c r="C182" s="88">
        <v>9760</v>
      </c>
      <c r="D182" s="73">
        <f t="shared" si="6"/>
        <v>17.561475409836056</v>
      </c>
      <c r="E182" s="88">
        <v>432038</v>
      </c>
      <c r="F182" s="88">
        <v>373390</v>
      </c>
      <c r="G182" s="73">
        <f t="shared" ref="G182" si="8">IFERROR(((E182/F182)-1)*100,IF(E182+F182&lt;&gt;0,100,0))</f>
        <v>15.706901631002435</v>
      </c>
    </row>
    <row r="183" spans="1:7" x14ac:dyDescent="0.2">
      <c r="A183" s="66" t="s">
        <v>91</v>
      </c>
      <c r="B183" s="87">
        <v>223920.94544000001</v>
      </c>
      <c r="C183" s="88">
        <v>171449.538</v>
      </c>
      <c r="D183" s="73">
        <f t="shared" si="6"/>
        <v>30.604577913764921</v>
      </c>
      <c r="E183" s="88">
        <v>8373709.6856199997</v>
      </c>
      <c r="F183" s="88">
        <v>4837360.28474</v>
      </c>
      <c r="G183" s="73">
        <f t="shared" ref="G183" si="9">IFERROR(((E183/F183)-1)*100,IF(E183+F183&lt;&gt;0,100,0))</f>
        <v>73.104941387884907</v>
      </c>
    </row>
    <row r="184" spans="1:7" x14ac:dyDescent="0.2">
      <c r="A184" s="66" t="s">
        <v>92</v>
      </c>
      <c r="B184" s="87">
        <v>101536</v>
      </c>
      <c r="C184" s="88">
        <v>90906</v>
      </c>
      <c r="D184" s="73">
        <f t="shared" si="6"/>
        <v>11.693397575517572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2024-11-18T11:05:18Z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