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D2C4C296-F6E9-468B-9A37-53E291E1D717}" xr6:coauthVersionLast="47" xr6:coauthVersionMax="47" xr10:uidLastSave="{00000000-0000-0000-0000-000000000000}"/>
  <bookViews>
    <workbookView xWindow="8130" yWindow="4800" windowWidth="11070" windowHeight="660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G156" i="1" s="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<sst xmlns="http://schemas.openxmlformats.org/spreadsheetml/2006/main" count="265" uniqueCount="100">
  <si>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</si>
  <si>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</si>
  <si>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</si>
  <si>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</si>
  <si>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</si>
  <si>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</si>
  <si>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</si>
  <si>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</si>
  <si>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</si>
  <si>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</si>
  <si>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</si>
  <si>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</si>
  <si>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</si>
  <si>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</si>
  <si>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</si>
  <si>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</si>
  <si>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</si>
  <si>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</si>
  <si>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</si>
  <si>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</si>
  <si>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</si>
  <si>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</si>
  <si>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</si>
  <si>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</si>
  <si>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</si>
  <si>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</si>
  <si>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</si>
  <si>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</si>
  <si>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</si>
  <si>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</si>
  <si>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</si>
  <si>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</si>
  <si>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</si>
  <si>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</si>
  <si>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</si>
  <si>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</si>
  <si>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</si>
  <si>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</si>
  <si>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</si>
  <si>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</si>
  <si>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</si>
  <si>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</si>
  <si>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</si>
  <si>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</si>
  <si>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</si>
  <si>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</si>
  <si>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</si>
  <si>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</si>
  <si>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</si>
  <si>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</si>
  <si>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</si>
  <si>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</si>
  <si>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</si>
  <si>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</si>
  <si>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</si>
  <si>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</si>
  <si>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</si>
  <si>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</si>
  <si>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</si>
  <si>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</si>
  <si>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</si>
  <si>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</si>
  <si>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</si>
  <si>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</si>
  <si>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</si>
  <si>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</si>
  <si>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</si>
  <si>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</si>
  <si>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</si>
  <si>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</si>
  <si>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</si>
  <si>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</si>
  <si>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</si>
  <si>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</si>
  <si>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</si>
  <si>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</si>
  <si>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</si>
  <si>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</si>
  <si>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</si>
  <si>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</si>
  <si>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</si>
  <si>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</si>
  <si>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</si>
  <si>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</si>
  <si>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</si>
  <si>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</si>
  <si>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</si>
  <si>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</si>
  <si>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</si>
  <si>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</si>
  <si>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</si>
  <si>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</si>
  <si>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</si>
  <si>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</si>
  <si>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</si>
  <si>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</si>
  <si>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</si>
  <si>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13 December 2024</t>
  </si>
  <si>
    <t>13.12.2024</t>
  </si>
  <si>
    <t>14.12.2023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</si>
</sst>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2024</v>
      </c>
      <c r="F10" s="103">
        <v>2023</v>
      </c>
      <c r="G10" s="26" t="s">
        <v>7</v>
      </c>
    </row>
    <row r="11" spans="1:7" s="15" customFormat="1" ht="12" x14ac:dyDescent="0.2">
      <c r="A11" s="51" t="s">
        <v>8</v>
      </c>
      <c r="B11" s="54">
        <v>1575138</v>
      </c>
      <c r="C11" s="54">
        <v>2118365</v>
      </c>
      <c r="D11" s="73">
        <f>IFERROR(((B11/C11)-1)*100,IF(B11+C11&lt;&gt;0,100,0))</f>
        <v>-25.643692187134892</v>
      </c>
      <c r="E11" s="54">
        <v>88080664</v>
      </c>
      <c r="F11" s="54">
        <v>78783880</v>
      </c>
      <c r="G11" s="73">
        <f>IFERROR(((E11/F11)-1)*100,IF(E11+F11&lt;&gt;0,100,0))</f>
        <v>11.800363221511812</v>
      </c>
    </row>
    <row r="12" spans="1:7" s="15" customFormat="1" ht="12" x14ac:dyDescent="0.2">
      <c r="A12" s="51" t="s">
        <v>9</v>
      </c>
      <c r="B12" s="54">
        <v>1758446.0649999999</v>
      </c>
      <c r="C12" s="54">
        <v>1585120.237</v>
      </c>
      <c r="D12" s="73">
        <f>IFERROR(((B12/C12)-1)*100,IF(B12+C12&lt;&gt;0,100,0))</f>
        <v>10.9345539823551</v>
      </c>
      <c r="E12" s="54">
        <v>73348120.386999995</v>
      </c>
      <c r="F12" s="54">
        <v>74109445.450000003</v>
      </c>
      <c r="G12" s="73">
        <f>IFERROR(((E12/F12)-1)*100,IF(E12+F12&lt;&gt;0,100,0))</f>
        <v>-1.0272982861727842</v>
      </c>
    </row>
    <row r="13" spans="1:7" s="15" customFormat="1" ht="12" x14ac:dyDescent="0.2">
      <c r="A13" s="51" t="s">
        <v>10</v>
      </c>
      <c r="B13" s="54">
        <v>104701828.45302001</v>
      </c>
      <c r="C13" s="54">
        <v>119099112.67091399</v>
      </c>
      <c r="D13" s="73">
        <f>IFERROR(((B13/C13)-1)*100,IF(B13+C13&lt;&gt;0,100,0))</f>
        <v>-12.088489909807743</v>
      </c>
      <c r="E13" s="54">
        <v>5172035351.4300299</v>
      </c>
      <c r="F13" s="54">
        <v>5188796229.6957197</v>
      </c>
      <c r="G13" s="73">
        <f>IFERROR(((E13/F13)-1)*100,IF(E13+F13&lt;&gt;0,100,0))</f>
        <v>-0.32302055281659969</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318</v>
      </c>
      <c r="C16" s="54">
        <v>322</v>
      </c>
      <c r="D16" s="73">
        <f>IFERROR(((B16/C16)-1)*100,IF(B16+C16&lt;&gt;0,100,0))</f>
        <v>-1.2422360248447228</v>
      </c>
      <c r="E16" s="54">
        <v>21952</v>
      </c>
      <c r="F16" s="54">
        <v>18354</v>
      </c>
      <c r="G16" s="73">
        <f>IFERROR(((E16/F16)-1)*100,IF(E16+F16&lt;&gt;0,100,0))</f>
        <v>19.603356216628519</v>
      </c>
    </row>
    <row r="17" spans="1:7" s="15" customFormat="1" ht="12" x14ac:dyDescent="0.2">
      <c r="A17" s="51" t="s">
        <v>9</v>
      </c>
      <c r="B17" s="54">
        <v>546416.34299999999</v>
      </c>
      <c r="C17" s="54">
        <v>138151.19500000001</v>
      </c>
      <c r="D17" s="73">
        <f>IFERROR(((B17/C17)-1)*100,IF(B17+C17&lt;&gt;0,100,0))</f>
        <v>295.52053313762502</v>
      </c>
      <c r="E17" s="54">
        <v>10949805.197000001</v>
      </c>
      <c r="F17" s="54">
        <v>8052258.0659999996</v>
      </c>
      <c r="G17" s="73">
        <f>IFERROR(((E17/F17)-1)*100,IF(E17+F17&lt;&gt;0,100,0))</f>
        <v>35.984280524175659</v>
      </c>
    </row>
    <row r="18" spans="1:7" s="15" customFormat="1" ht="12" x14ac:dyDescent="0.2">
      <c r="A18" s="51" t="s">
        <v>10</v>
      </c>
      <c r="B18" s="54">
        <v>19866327.220265601</v>
      </c>
      <c r="C18" s="54">
        <v>8021528.1631845003</v>
      </c>
      <c r="D18" s="73">
        <f>IFERROR(((B18/C18)-1)*100,IF(B18+C18&lt;&gt;0,100,0))</f>
        <v>147.66262507739901</v>
      </c>
      <c r="E18" s="54">
        <v>612039334.45091796</v>
      </c>
      <c r="F18" s="54">
        <v>459474914.794554</v>
      </c>
      <c r="G18" s="73">
        <f>IFERROR(((E18/F18)-1)*100,IF(E18+F18&lt;&gt;0,100,0))</f>
        <v>33.20408029774169</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2024</v>
      </c>
      <c r="F23" s="103">
        <v>2023</v>
      </c>
      <c r="G23" s="26" t="s">
        <v>13</v>
      </c>
    </row>
    <row r="24" spans="1:7" s="15" customFormat="1" ht="12" x14ac:dyDescent="0.2">
      <c r="A24" s="51" t="s">
        <v>14</v>
      </c>
      <c r="B24" s="53">
        <v>16830850.803070001</v>
      </c>
      <c r="C24" s="53">
        <v>16081299.31267</v>
      </c>
      <c r="D24" s="52">
        <f>B24-C24</f>
        <v>749551.49040000141</v>
      </c>
      <c r="E24" s="54">
        <v>743005540.58870006</v>
      </c>
      <c r="F24" s="54">
        <v>726887298.83418</v>
      </c>
      <c r="G24" s="52">
        <f>E24-F24</f>
        <v>16118241.754520059</v>
      </c>
    </row>
    <row r="25" spans="1:7" s="15" customFormat="1" ht="12" x14ac:dyDescent="0.2">
      <c r="A25" s="55" t="s">
        <v>15</v>
      </c>
      <c r="B25" s="53">
        <v>23766496.44881</v>
      </c>
      <c r="C25" s="53">
        <v>23600115.751010001</v>
      </c>
      <c r="D25" s="52">
        <f>B25-C25</f>
        <v>166380.69779999927</v>
      </c>
      <c r="E25" s="54">
        <v>875423218.25885999</v>
      </c>
      <c r="F25" s="54">
        <v>854152624.11767995</v>
      </c>
      <c r="G25" s="52">
        <f>E25-F25</f>
        <v>21270594.141180038</v>
      </c>
    </row>
    <row r="26" spans="1:7" s="25" customFormat="1" ht="12" x14ac:dyDescent="0.2">
      <c r="A26" s="56" t="s">
        <v>16</v>
      </c>
      <c r="B26" s="57">
        <f>B24-B25</f>
        <v>-6935645.6457399987</v>
      </c>
      <c r="C26" s="57">
        <f>C24-C25</f>
        <v>-7518816.4383400008</v>
      </c>
      <c r="D26" s="57"/>
      <c r="E26" s="57">
        <f>E24-E25</f>
        <v>-132417677.67015994</v>
      </c>
      <c r="F26" s="57">
        <f>F24-F25</f>
        <v>-127265325.28349996</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87129.653205330003</v>
      </c>
      <c r="C33" s="104">
        <v>75289.863578379998</v>
      </c>
      <c r="D33" s="73">
        <f t="shared" ref="D33:D42" si="0">IFERROR(((B33/C33)-1)*100,IF(B33+C33&lt;&gt;0,100,0))</f>
        <v>15.725609084978975</v>
      </c>
      <c r="E33" s="51"/>
      <c r="F33" s="104">
        <v>87764.36</v>
      </c>
      <c r="G33" s="104">
        <v>86482.51</v>
      </c>
    </row>
    <row r="34" spans="1:7" s="15" customFormat="1" ht="12" x14ac:dyDescent="0.2">
      <c r="A34" s="51" t="s">
        <v>23</v>
      </c>
      <c r="B34" s="104">
        <v>92992.187893249997</v>
      </c>
      <c r="C34" s="104">
        <v>77045.676980079996</v>
      </c>
      <c r="D34" s="73">
        <f t="shared" si="0"/>
        <v>20.697476533683968</v>
      </c>
      <c r="E34" s="51"/>
      <c r="F34" s="104">
        <v>94178.46</v>
      </c>
      <c r="G34" s="104">
        <v>92544.55</v>
      </c>
    </row>
    <row r="35" spans="1:7" s="15" customFormat="1" ht="12" x14ac:dyDescent="0.2">
      <c r="A35" s="51" t="s">
        <v>24</v>
      </c>
      <c r="B35" s="104">
        <v>93864.804596770002</v>
      </c>
      <c r="C35" s="104">
        <v>70597.323859199998</v>
      </c>
      <c r="D35" s="73">
        <f t="shared" si="0"/>
        <v>32.958020879056129</v>
      </c>
      <c r="E35" s="51"/>
      <c r="F35" s="104">
        <v>94249.33</v>
      </c>
      <c r="G35" s="104">
        <v>92633.75</v>
      </c>
    </row>
    <row r="36" spans="1:7" s="15" customFormat="1" ht="12" x14ac:dyDescent="0.2">
      <c r="A36" s="51" t="s">
        <v>25</v>
      </c>
      <c r="B36" s="104">
        <v>78481.184800849995</v>
      </c>
      <c r="C36" s="104">
        <v>69154.733742380005</v>
      </c>
      <c r="D36" s="73">
        <f t="shared" si="0"/>
        <v>13.48635234894191</v>
      </c>
      <c r="E36" s="51"/>
      <c r="F36" s="104">
        <v>79237.75</v>
      </c>
      <c r="G36" s="104">
        <v>77820.98</v>
      </c>
    </row>
    <row r="37" spans="1:7" s="15" customFormat="1" ht="12" x14ac:dyDescent="0.2">
      <c r="A37" s="51" t="s">
        <v>79</v>
      </c>
      <c r="B37" s="104">
        <v>55024.520327329999</v>
      </c>
      <c r="C37" s="104">
        <v>54107.59172176</v>
      </c>
      <c r="D37" s="73">
        <f t="shared" si="0"/>
        <v>1.6946394699752343</v>
      </c>
      <c r="E37" s="51"/>
      <c r="F37" s="104">
        <v>57589.48</v>
      </c>
      <c r="G37" s="104">
        <v>54572.65</v>
      </c>
    </row>
    <row r="38" spans="1:7" s="15" customFormat="1" ht="12" x14ac:dyDescent="0.2">
      <c r="A38" s="51" t="s">
        <v>26</v>
      </c>
      <c r="B38" s="104">
        <v>122334.82329759</v>
      </c>
      <c r="C38" s="104">
        <v>105333.97549180999</v>
      </c>
      <c r="D38" s="73">
        <f t="shared" si="0"/>
        <v>16.139946988995856</v>
      </c>
      <c r="E38" s="51"/>
      <c r="F38" s="104">
        <v>123245.75999999999</v>
      </c>
      <c r="G38" s="104">
        <v>120077.64</v>
      </c>
    </row>
    <row r="39" spans="1:7" s="15" customFormat="1" ht="12" x14ac:dyDescent="0.2">
      <c r="A39" s="51" t="s">
        <v>27</v>
      </c>
      <c r="B39" s="104">
        <v>21495.89156068</v>
      </c>
      <c r="C39" s="104">
        <v>17331.999083859999</v>
      </c>
      <c r="D39" s="73">
        <f t="shared" si="0"/>
        <v>24.024305890354714</v>
      </c>
      <c r="E39" s="51"/>
      <c r="F39" s="104">
        <v>21733.38</v>
      </c>
      <c r="G39" s="104">
        <v>21266.38</v>
      </c>
    </row>
    <row r="40" spans="1:7" s="15" customFormat="1" ht="12" x14ac:dyDescent="0.2">
      <c r="A40" s="51" t="s">
        <v>28</v>
      </c>
      <c r="B40" s="104">
        <v>123989.27914553</v>
      </c>
      <c r="C40" s="104">
        <v>105069.17315554</v>
      </c>
      <c r="D40" s="73">
        <f t="shared" si="0"/>
        <v>18.007285507026371</v>
      </c>
      <c r="E40" s="51"/>
      <c r="F40" s="104">
        <v>124785.43</v>
      </c>
      <c r="G40" s="104">
        <v>122349.27</v>
      </c>
    </row>
    <row r="41" spans="1:7" s="15" customFormat="1" ht="12" x14ac:dyDescent="0.2">
      <c r="A41" s="51" t="s">
        <v>29</v>
      </c>
      <c r="B41" s="59"/>
      <c r="C41" s="59"/>
      <c r="D41" s="73">
        <f t="shared" si="0"/>
        <v>0</v>
      </c>
      <c r="E41" s="51"/>
      <c r="F41" s="59"/>
      <c r="G41" s="59"/>
    </row>
    <row r="42" spans="1:7" s="15" customFormat="1" ht="12" x14ac:dyDescent="0.2">
      <c r="A42" s="51" t="s">
        <v>78</v>
      </c>
      <c r="B42" s="104">
        <v>576.20498023000005</v>
      </c>
      <c r="C42" s="104">
        <v>672.79654262999998</v>
      </c>
      <c r="D42" s="73">
        <f t="shared" si="0"/>
        <v>-14.356726927046626</v>
      </c>
      <c r="E42" s="51"/>
      <c r="F42" s="104">
        <v>583.51</v>
      </c>
      <c r="G42" s="104">
        <v>574.1</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19591.3693791773</v>
      </c>
      <c r="D48" s="59"/>
      <c r="E48" s="105">
        <v>18663.662019585299</v>
      </c>
      <c r="F48" s="59"/>
      <c r="G48" s="73">
        <f>IFERROR(((C48/E48)-1)*100,IF(C48+E48&lt;&gt;0,100,0))</f>
        <v>4.9706609486309894</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2417</v>
      </c>
      <c r="D54" s="62"/>
      <c r="E54" s="106">
        <v>898294</v>
      </c>
      <c r="F54" s="106">
        <v>108844387.97499999</v>
      </c>
      <c r="G54" s="106">
        <v>10341070.047250001</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2024</v>
      </c>
      <c r="F67" s="103">
        <v>2023</v>
      </c>
      <c r="G67" s="26" t="s">
        <v>7</v>
      </c>
    </row>
    <row r="68" spans="1:7" s="15" customFormat="1" ht="12" x14ac:dyDescent="0.2">
      <c r="A68" s="64" t="s">
        <v>53</v>
      </c>
      <c r="B68" s="54">
        <v>5680</v>
      </c>
      <c r="C68" s="53">
        <v>4946</v>
      </c>
      <c r="D68" s="73">
        <f>IFERROR(((B68/C68)-1)*100,IF(B68+C68&lt;&gt;0,100,0))</f>
        <v>14.840274969672462</v>
      </c>
      <c r="E68" s="53">
        <v>306209</v>
      </c>
      <c r="F68" s="53">
        <v>321504</v>
      </c>
      <c r="G68" s="73">
        <f>IFERROR(((E68/F68)-1)*100,IF(E68+F68&lt;&gt;0,100,0))</f>
        <v>-4.7573280581268085</v>
      </c>
    </row>
    <row r="69" spans="1:7" s="15" customFormat="1" ht="12" x14ac:dyDescent="0.2">
      <c r="A69" s="66" t="s">
        <v>54</v>
      </c>
      <c r="B69" s="54">
        <v>240633548.516</v>
      </c>
      <c r="C69" s="53">
        <v>188825075.986</v>
      </c>
      <c r="D69" s="73">
        <f>IFERROR(((B69/C69)-1)*100,IF(B69+C69&lt;&gt;0,100,0))</f>
        <v>27.43728408923889</v>
      </c>
      <c r="E69" s="53">
        <v>12195752128.780001</v>
      </c>
      <c r="F69" s="53">
        <v>12089438932.493999</v>
      </c>
      <c r="G69" s="73">
        <f>IFERROR(((E69/F69)-1)*100,IF(E69+F69&lt;&gt;0,100,0))</f>
        <v>0.87938900125672514</v>
      </c>
    </row>
    <row r="70" spans="1:7" s="15" customFormat="1" ht="12" x14ac:dyDescent="0.2">
      <c r="A70" s="66" t="s">
        <v>55</v>
      </c>
      <c r="B70" s="54">
        <v>226303110.44595999</v>
      </c>
      <c r="C70" s="53">
        <v>166009147.99585</v>
      </c>
      <c r="D70" s="73">
        <f>IFERROR(((B70/C70)-1)*100,IF(B70+C70&lt;&gt;0,100,0))</f>
        <v>36.319662607760186</v>
      </c>
      <c r="E70" s="53">
        <v>11128254381.7222</v>
      </c>
      <c r="F70" s="53">
        <v>10854091610.6399</v>
      </c>
      <c r="G70" s="73">
        <f>IFERROR(((E70/F70)-1)*100,IF(E70+F70&lt;&gt;0,100,0))</f>
        <v>2.5258932844600901</v>
      </c>
    </row>
    <row r="71" spans="1:7" s="15" customFormat="1" ht="12" x14ac:dyDescent="0.2">
      <c r="A71" s="66" t="s">
        <v>93</v>
      </c>
      <c r="B71" s="73">
        <f>IFERROR(B69/B68/1000,)</f>
        <v>42.36506135845071</v>
      </c>
      <c r="C71" s="73">
        <f>IFERROR(C69/C68/1000,)</f>
        <v>38.177330365143547</v>
      </c>
      <c r="D71" s="73">
        <f>IFERROR(((B71/C71)-1)*100,IF(B71+C71&lt;&gt;0,100,0))</f>
        <v>10.969156180523875</v>
      </c>
      <c r="E71" s="73">
        <f>IFERROR(E69/E68/1000,)</f>
        <v>39.828196195343708</v>
      </c>
      <c r="F71" s="73">
        <f>IFERROR(F69/F68/1000,)</f>
        <v>37.602763674772312</v>
      </c>
      <c r="G71" s="73">
        <f>IFERROR(((E71/F71)-1)*100,IF(E71+F71&lt;&gt;0,100,0))</f>
        <v>5.9182685076534458</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2484</v>
      </c>
      <c r="C74" s="53">
        <v>2081</v>
      </c>
      <c r="D74" s="73">
        <f>IFERROR(((B74/C74)-1)*100,IF(B74+C74&lt;&gt;0,100,0))</f>
        <v>19.36568957232101</v>
      </c>
      <c r="E74" s="53">
        <v>128268</v>
      </c>
      <c r="F74" s="53">
        <v>135529</v>
      </c>
      <c r="G74" s="73">
        <f>IFERROR(((E74/F74)-1)*100,IF(E74+F74&lt;&gt;0,100,0))</f>
        <v>-5.3575249577581197</v>
      </c>
    </row>
    <row r="75" spans="1:7" s="15" customFormat="1" ht="12" x14ac:dyDescent="0.2">
      <c r="A75" s="66" t="s">
        <v>54</v>
      </c>
      <c r="B75" s="54">
        <v>732500346.63999999</v>
      </c>
      <c r="C75" s="53">
        <v>551926161.65199995</v>
      </c>
      <c r="D75" s="73">
        <f>IFERROR(((B75/C75)-1)*100,IF(B75+C75&lt;&gt;0,100,0))</f>
        <v>32.717091077457482</v>
      </c>
      <c r="E75" s="53">
        <v>33649718986.201</v>
      </c>
      <c r="F75" s="53">
        <v>30187664795.282001</v>
      </c>
      <c r="G75" s="73">
        <f>IFERROR(((E75/F75)-1)*100,IF(E75+F75&lt;&gt;0,100,0))</f>
        <v>11.468439888931314</v>
      </c>
    </row>
    <row r="76" spans="1:7" s="15" customFormat="1" ht="12" x14ac:dyDescent="0.2">
      <c r="A76" s="66" t="s">
        <v>55</v>
      </c>
      <c r="B76" s="54">
        <v>708832821.91480005</v>
      </c>
      <c r="C76" s="53">
        <v>484490756.19129997</v>
      </c>
      <c r="D76" s="73">
        <f>IFERROR(((B76/C76)-1)*100,IF(B76+C76&lt;&gt;0,100,0))</f>
        <v>46.304715385512772</v>
      </c>
      <c r="E76" s="53">
        <v>30782632111.489899</v>
      </c>
      <c r="F76" s="53">
        <v>27256894615.9352</v>
      </c>
      <c r="G76" s="73">
        <f>IFERROR(((E76/F76)-1)*100,IF(E76+F76&lt;&gt;0,100,0))</f>
        <v>12.935213439514293</v>
      </c>
    </row>
    <row r="77" spans="1:7" s="15" customFormat="1" ht="12" x14ac:dyDescent="0.2">
      <c r="A77" s="66" t="s">
        <v>93</v>
      </c>
      <c r="B77" s="73">
        <f>IFERROR(B75/B74/1000,)</f>
        <v>294.88741813204507</v>
      </c>
      <c r="C77" s="73">
        <f>IFERROR(C75/C74/1000,)</f>
        <v>265.22160579144639</v>
      </c>
      <c r="D77" s="73">
        <f>IFERROR(((B77/C77)-1)*100,IF(B77+C77&lt;&gt;0,100,0))</f>
        <v>11.185292484778175</v>
      </c>
      <c r="E77" s="73">
        <f>IFERROR(E75/E74/1000,)</f>
        <v>262.33915696978983</v>
      </c>
      <c r="F77" s="73">
        <f>IFERROR(F75/F74/1000,)</f>
        <v>222.73952287172489</v>
      </c>
      <c r="G77" s="73">
        <f>IFERROR(((E77/F77)-1)*100,IF(E77+F77&lt;&gt;0,100,0))</f>
        <v>17.778449727967804</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209</v>
      </c>
      <c r="C80" s="53">
        <v>61</v>
      </c>
      <c r="D80" s="73">
        <f>IFERROR(((B80/C80)-1)*100,IF(B80+C80&lt;&gt;0,100,0))</f>
        <v>242.62295081967213</v>
      </c>
      <c r="E80" s="53">
        <v>11887</v>
      </c>
      <c r="F80" s="53">
        <v>10762</v>
      </c>
      <c r="G80" s="73">
        <f>IFERROR(((E80/F80)-1)*100,IF(E80+F80&lt;&gt;0,100,0))</f>
        <v>10.453447314625542</v>
      </c>
    </row>
    <row r="81" spans="1:7" s="15" customFormat="1" ht="12" x14ac:dyDescent="0.2">
      <c r="A81" s="66" t="s">
        <v>54</v>
      </c>
      <c r="B81" s="54">
        <v>18422266.820999999</v>
      </c>
      <c r="C81" s="53">
        <v>21592689.291000001</v>
      </c>
      <c r="D81" s="73">
        <f>IFERROR(((B81/C81)-1)*100,IF(B81+C81&lt;&gt;0,100,0))</f>
        <v>-14.68285134506826</v>
      </c>
      <c r="E81" s="53">
        <v>1094667442.5280001</v>
      </c>
      <c r="F81" s="53">
        <v>1280181382.7579999</v>
      </c>
      <c r="G81" s="73">
        <f>IFERROR(((E81/F81)-1)*100,IF(E81+F81&lt;&gt;0,100,0))</f>
        <v>-14.491223097646666</v>
      </c>
    </row>
    <row r="82" spans="1:7" s="15" customFormat="1" ht="12" x14ac:dyDescent="0.2">
      <c r="A82" s="66" t="s">
        <v>55</v>
      </c>
      <c r="B82" s="54">
        <v>3864562.0863991701</v>
      </c>
      <c r="C82" s="53">
        <v>912076.95839965797</v>
      </c>
      <c r="D82" s="73">
        <f>IFERROR(((B82/C82)-1)*100,IF(B82+C82&lt;&gt;0,100,0))</f>
        <v>323.71008836578665</v>
      </c>
      <c r="E82" s="53">
        <v>239884243.952016</v>
      </c>
      <c r="F82" s="53">
        <v>401385188.73221898</v>
      </c>
      <c r="G82" s="73">
        <f>IFERROR(((E82/F82)-1)*100,IF(E82+F82&lt;&gt;0,100,0))</f>
        <v>-40.235900405370238</v>
      </c>
    </row>
    <row r="83" spans="1:7" x14ac:dyDescent="0.2">
      <c r="A83" s="66" t="s">
        <v>93</v>
      </c>
      <c r="B83" s="73">
        <f>IFERROR(B81/B80/1000,)</f>
        <v>88.144817325358844</v>
      </c>
      <c r="C83" s="73">
        <f>IFERROR(C81/C80/1000,)</f>
        <v>353.97851296721313</v>
      </c>
      <c r="D83" s="73">
        <f>IFERROR(((B83/C83)-1)*100,IF(B83+C83&lt;&gt;0,100,0))</f>
        <v>-75.098822641383549</v>
      </c>
      <c r="E83" s="73">
        <f>IFERROR(E81/E80/1000,)</f>
        <v>92.089462650626743</v>
      </c>
      <c r="F83" s="73">
        <f>IFERROR(F81/F80/1000,)</f>
        <v>118.95385455844637</v>
      </c>
      <c r="G83" s="73">
        <f>IFERROR(((E83/F83)-1)*100,IF(E83+F83&lt;&gt;0,100,0))</f>
        <v>-22.583876754174593</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8373</v>
      </c>
      <c r="C86" s="51">
        <f>C68+C74+C80</f>
        <v>7088</v>
      </c>
      <c r="D86" s="73">
        <f>IFERROR(((B86/C86)-1)*100,IF(B86+C86&lt;&gt;0,100,0))</f>
        <v>18.129232505643333</v>
      </c>
      <c r="E86" s="51">
        <f>E68+E74+E80</f>
        <v>446364</v>
      </c>
      <c r="F86" s="51">
        <f>F68+F74+F80</f>
        <v>467795</v>
      </c>
      <c r="G86" s="73">
        <f>IFERROR(((E86/F86)-1)*100,IF(E86+F86&lt;&gt;0,100,0))</f>
        <v>-4.5812802616530757</v>
      </c>
    </row>
    <row r="87" spans="1:7" s="15" customFormat="1" ht="12" x14ac:dyDescent="0.2">
      <c r="A87" s="66" t="s">
        <v>54</v>
      </c>
      <c r="B87" s="51">
        <f t="shared" ref="B87:C87" si="1">B69+B75+B81</f>
        <v>991556161.977</v>
      </c>
      <c r="C87" s="51">
        <f t="shared" si="1"/>
        <v>762343926.92900002</v>
      </c>
      <c r="D87" s="73">
        <f>IFERROR(((B87/C87)-1)*100,IF(B87+C87&lt;&gt;0,100,0))</f>
        <v>30.066775237700206</v>
      </c>
      <c r="E87" s="51">
        <f t="shared" ref="E87:F87" si="2">E69+E75+E81</f>
        <v>46940138557.509003</v>
      </c>
      <c r="F87" s="51">
        <f t="shared" si="2"/>
        <v>43557285110.534004</v>
      </c>
      <c r="G87" s="73">
        <f>IFERROR(((E87/F87)-1)*100,IF(E87+F87&lt;&gt;0,100,0))</f>
        <v>7.7664469637867217</v>
      </c>
    </row>
    <row r="88" spans="1:7" s="15" customFormat="1" ht="12" x14ac:dyDescent="0.2">
      <c r="A88" s="66" t="s">
        <v>55</v>
      </c>
      <c r="B88" s="51">
        <f t="shared" ref="B88:C88" si="3">B70+B76+B82</f>
        <v>939000494.44715917</v>
      </c>
      <c r="C88" s="51">
        <f t="shared" si="3"/>
        <v>651411981.14554965</v>
      </c>
      <c r="D88" s="73">
        <f>IFERROR(((B88/C88)-1)*100,IF(B88+C88&lt;&gt;0,100,0))</f>
        <v>44.148483851320442</v>
      </c>
      <c r="E88" s="51">
        <f t="shared" ref="E88:F88" si="4">E70+E76+E82</f>
        <v>42150770737.164116</v>
      </c>
      <c r="F88" s="51">
        <f t="shared" si="4"/>
        <v>38512371415.30732</v>
      </c>
      <c r="G88" s="73">
        <f>IFERROR(((E88/F88)-1)*100,IF(E88+F88&lt;&gt;0,100,0))</f>
        <v>9.4473520797284891</v>
      </c>
    </row>
    <row r="89" spans="1:7" x14ac:dyDescent="0.2">
      <c r="A89" s="66" t="s">
        <v>94</v>
      </c>
      <c r="B89" s="73">
        <f>IFERROR((B75/B87)*100,IF(B75+B87&lt;&gt;0,100,0))</f>
        <v>73.873813176604614</v>
      </c>
      <c r="C89" s="73">
        <f>IFERROR((C75/C87)*100,IF(C75+C87&lt;&gt;0,100,0))</f>
        <v>72.398577880112498</v>
      </c>
      <c r="D89" s="73">
        <f>IFERROR(((B89/C89)-1)*100,IF(B89+C89&lt;&gt;0,100,0))</f>
        <v>2.0376578376097632</v>
      </c>
      <c r="E89" s="73">
        <f>IFERROR((E75/E87)*100,IF(E75+E87&lt;&gt;0,100,0))</f>
        <v>71.686450062295478</v>
      </c>
      <c r="F89" s="73">
        <f>IFERROR((F75/F87)*100,IF(F75+F87&lt;&gt;0,100,0))</f>
        <v>69.30566200045682</v>
      </c>
      <c r="G89" s="73">
        <f>IFERROR(((E89/F89)-1)*100,IF(E89+F89&lt;&gt;0,100,0))</f>
        <v>3.4351999434374614</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2024</v>
      </c>
      <c r="F94" s="103">
        <v>2023</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75739076.744000003</v>
      </c>
      <c r="C97" s="107">
        <v>90428047.333000004</v>
      </c>
      <c r="D97" s="52">
        <f>B97-C97</f>
        <v>-14688970.589000002</v>
      </c>
      <c r="E97" s="107">
        <v>4661751786.0270004</v>
      </c>
      <c r="F97" s="107">
        <v>5842951086.467</v>
      </c>
      <c r="G97" s="68">
        <f>E97-F97</f>
        <v>-1181199300.4399996</v>
      </c>
    </row>
    <row r="98" spans="1:7" s="15" customFormat="1" ht="13.5" x14ac:dyDescent="0.2">
      <c r="A98" s="66" t="s">
        <v>88</v>
      </c>
      <c r="B98" s="53">
        <v>74825889.572999999</v>
      </c>
      <c r="C98" s="107">
        <v>92696270.756999999</v>
      </c>
      <c r="D98" s="52">
        <f>B98-C98</f>
        <v>-17870381.184</v>
      </c>
      <c r="E98" s="107">
        <v>4583913627.2989998</v>
      </c>
      <c r="F98" s="107">
        <v>5776967426.809</v>
      </c>
      <c r="G98" s="68">
        <f>E98-F98</f>
        <v>-1193053799.5100002</v>
      </c>
    </row>
    <row r="99" spans="1:7" s="15" customFormat="1" ht="12" x14ac:dyDescent="0.2">
      <c r="A99" s="69" t="s">
        <v>16</v>
      </c>
      <c r="B99" s="52">
        <f>B97-B98</f>
        <v>913187.17100000381</v>
      </c>
      <c r="C99" s="52">
        <f>C97-C98</f>
        <v>-2268223.423999995</v>
      </c>
      <c r="D99" s="70"/>
      <c r="E99" s="52">
        <f>E97-E98</f>
        <v>77838158.728000641</v>
      </c>
      <c r="F99" s="70">
        <f>F97-F98</f>
        <v>65983659.657999992</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1106.6179394933799</v>
      </c>
      <c r="C111" s="108">
        <v>933.30785804439199</v>
      </c>
      <c r="D111" s="73">
        <f>IFERROR(((B111/C111)-1)*100,IF(B111+C111&lt;&gt;0,100,0))</f>
        <v>18.56944415020072</v>
      </c>
      <c r="E111" s="72"/>
      <c r="F111" s="109">
        <v>1107.41006626233</v>
      </c>
      <c r="G111" s="109">
        <v>1104.0227325681401</v>
      </c>
    </row>
    <row r="112" spans="1:7" s="15" customFormat="1" ht="12" x14ac:dyDescent="0.2">
      <c r="A112" s="66" t="s">
        <v>50</v>
      </c>
      <c r="B112" s="109">
        <v>1089.5492809191001</v>
      </c>
      <c r="C112" s="108">
        <v>920.13843202515295</v>
      </c>
      <c r="D112" s="73">
        <f>IFERROR(((B112/C112)-1)*100,IF(B112+C112&lt;&gt;0,100,0))</f>
        <v>18.411452342131508</v>
      </c>
      <c r="E112" s="72"/>
      <c r="F112" s="109">
        <v>1090.2611627255601</v>
      </c>
      <c r="G112" s="109">
        <v>1086.9780766909901</v>
      </c>
    </row>
    <row r="113" spans="1:7" s="15" customFormat="1" ht="12" x14ac:dyDescent="0.2">
      <c r="A113" s="66" t="s">
        <v>51</v>
      </c>
      <c r="B113" s="109">
        <v>1203.02015739439</v>
      </c>
      <c r="C113" s="108">
        <v>999.20679339620801</v>
      </c>
      <c r="D113" s="73">
        <f>IFERROR(((B113/C113)-1)*100,IF(B113+C113&lt;&gt;0,100,0))</f>
        <v>20.397515844086691</v>
      </c>
      <c r="E113" s="72"/>
      <c r="F113" s="109">
        <v>1204.5307633636701</v>
      </c>
      <c r="G113" s="109">
        <v>1199.7563474036999</v>
      </c>
    </row>
    <row r="114" spans="1:7" s="25" customFormat="1" ht="12" x14ac:dyDescent="0.2">
      <c r="A114" s="69" t="s">
        <v>52</v>
      </c>
      <c r="B114" s="73"/>
      <c r="C114" s="72"/>
      <c r="D114" s="74"/>
      <c r="E114" s="72"/>
      <c r="F114" s="58"/>
      <c r="G114" s="58"/>
    </row>
    <row r="115" spans="1:7" s="15" customFormat="1" ht="12" x14ac:dyDescent="0.2">
      <c r="A115" s="66" t="s">
        <v>56</v>
      </c>
      <c r="B115" s="109">
        <v>776.545648279278</v>
      </c>
      <c r="C115" s="108">
        <v>707.87674320698795</v>
      </c>
      <c r="D115" s="73">
        <f>IFERROR(((B115/C115)-1)*100,IF(B115+C115&lt;&gt;0,100,0))</f>
        <v>9.7006866988156979</v>
      </c>
      <c r="E115" s="72"/>
      <c r="F115" s="109">
        <v>776.68945958885695</v>
      </c>
      <c r="G115" s="109">
        <v>774.88528780541799</v>
      </c>
    </row>
    <row r="116" spans="1:7" s="15" customFormat="1" ht="12" x14ac:dyDescent="0.2">
      <c r="A116" s="66" t="s">
        <v>57</v>
      </c>
      <c r="B116" s="109">
        <v>1067.22051645435</v>
      </c>
      <c r="C116" s="108">
        <v>935.12274076578694</v>
      </c>
      <c r="D116" s="73">
        <f>IFERROR(((B116/C116)-1)*100,IF(B116+C116&lt;&gt;0,100,0))</f>
        <v>14.126249948791326</v>
      </c>
      <c r="E116" s="72"/>
      <c r="F116" s="109">
        <v>1068.9649625683301</v>
      </c>
      <c r="G116" s="109">
        <v>1064.3546538783701</v>
      </c>
    </row>
    <row r="117" spans="1:7" s="15" customFormat="1" ht="12" x14ac:dyDescent="0.2">
      <c r="A117" s="66" t="s">
        <v>59</v>
      </c>
      <c r="B117" s="109">
        <v>1287.4601113966501</v>
      </c>
      <c r="C117" s="108">
        <v>1078.1488396960401</v>
      </c>
      <c r="D117" s="73">
        <f>IFERROR(((B117/C117)-1)*100,IF(B117+C117&lt;&gt;0,100,0))</f>
        <v>19.413949539622056</v>
      </c>
      <c r="E117" s="72"/>
      <c r="F117" s="109">
        <v>1288.3064860448701</v>
      </c>
      <c r="G117" s="109">
        <v>1284.4161568619199</v>
      </c>
    </row>
    <row r="118" spans="1:7" s="15" customFormat="1" ht="12" x14ac:dyDescent="0.2">
      <c r="A118" s="66" t="s">
        <v>58</v>
      </c>
      <c r="B118" s="109">
        <v>1205.3954322699301</v>
      </c>
      <c r="C118" s="108">
        <v>974.57605496449503</v>
      </c>
      <c r="D118" s="73">
        <f>IFERROR(((B118/C118)-1)*100,IF(B118+C118&lt;&gt;0,100,0))</f>
        <v>23.684080491167414</v>
      </c>
      <c r="E118" s="72"/>
      <c r="F118" s="109">
        <v>1207.8328264587301</v>
      </c>
      <c r="G118" s="109">
        <v>1201.2246578069901</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2024</v>
      </c>
      <c r="F124" s="103">
        <v>2023</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6</v>
      </c>
      <c r="G126" s="73">
        <f>IFERROR(((E126/F126)-1)*100,IF(E126+F126&lt;&gt;0,100,0))</f>
        <v>-100</v>
      </c>
    </row>
    <row r="127" spans="1:7" s="15" customFormat="1" ht="12" x14ac:dyDescent="0.2">
      <c r="A127" s="66" t="s">
        <v>72</v>
      </c>
      <c r="B127" s="54">
        <v>93</v>
      </c>
      <c r="C127" s="53">
        <v>124</v>
      </c>
      <c r="D127" s="73">
        <f>IFERROR(((B127/C127)-1)*100,IF(B127+C127&lt;&gt;0,100,0))</f>
        <v>-25</v>
      </c>
      <c r="E127" s="53">
        <v>15764</v>
      </c>
      <c r="F127" s="53">
        <v>17527</v>
      </c>
      <c r="G127" s="73">
        <f>IFERROR(((E127/F127)-1)*100,IF(E127+F127&lt;&gt;0,100,0))</f>
        <v>-10.05876647458207</v>
      </c>
    </row>
    <row r="128" spans="1:7" s="15" customFormat="1" ht="12" x14ac:dyDescent="0.2">
      <c r="A128" s="66" t="s">
        <v>74</v>
      </c>
      <c r="B128" s="54">
        <v>1</v>
      </c>
      <c r="C128" s="53">
        <v>0</v>
      </c>
      <c r="D128" s="73">
        <f>IFERROR(((B128/C128)-1)*100,IF(B128+C128&lt;&gt;0,100,0))</f>
        <v>100</v>
      </c>
      <c r="E128" s="53">
        <v>364</v>
      </c>
      <c r="F128" s="53">
        <v>339</v>
      </c>
      <c r="G128" s="73">
        <f>IFERROR(((E128/F128)-1)*100,IF(E128+F128&lt;&gt;0,100,0))</f>
        <v>7.3746312684365822</v>
      </c>
    </row>
    <row r="129" spans="1:7" s="25" customFormat="1" ht="12" x14ac:dyDescent="0.2">
      <c r="A129" s="69" t="s">
        <v>34</v>
      </c>
      <c r="B129" s="70">
        <f>SUM(B126:B128)</f>
        <v>94</v>
      </c>
      <c r="C129" s="70">
        <f>SUM(C126:C128)</f>
        <v>124</v>
      </c>
      <c r="D129" s="73">
        <f>IFERROR(((B129/C129)-1)*100,IF(B129+C129&lt;&gt;0,100,0))</f>
        <v>-24.193548387096776</v>
      </c>
      <c r="E129" s="70">
        <f>SUM(E126:E128)</f>
        <v>16128</v>
      </c>
      <c r="F129" s="70">
        <f>SUM(F126:F128)</f>
        <v>17872</v>
      </c>
      <c r="G129" s="73">
        <f>IFERROR(((E129/F129)-1)*100,IF(E129+F129&lt;&gt;0,100,0))</f>
        <v>-9.7582811101163855</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0</v>
      </c>
      <c r="C132" s="53">
        <v>0</v>
      </c>
      <c r="D132" s="73">
        <f>IFERROR(((B132/C132)-1)*100,IF(B132+C132&lt;&gt;0,100,0))</f>
        <v>0</v>
      </c>
      <c r="E132" s="53">
        <v>1060</v>
      </c>
      <c r="F132" s="53">
        <v>1272</v>
      </c>
      <c r="G132" s="73">
        <f>IFERROR(((E132/F132)-1)*100,IF(E132+F132&lt;&gt;0,100,0))</f>
        <v>-16.666666666666664</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0</v>
      </c>
      <c r="C134" s="70">
        <f>SUM(C132:C133)</f>
        <v>0</v>
      </c>
      <c r="D134" s="73">
        <f>IFERROR(((B134/C134)-1)*100,IF(B134+C134&lt;&gt;0,100,0))</f>
        <v>0</v>
      </c>
      <c r="E134" s="70">
        <f>SUM(E132:E133)</f>
        <v>1060</v>
      </c>
      <c r="F134" s="70">
        <f>SUM(F132:F133)</f>
        <v>1272</v>
      </c>
      <c r="G134" s="73">
        <f>IFERROR(((E134/F134)-1)*100,IF(E134+F134&lt;&gt;0,100,0))</f>
        <v>-16.666666666666664</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830</v>
      </c>
      <c r="G137" s="73">
        <f>IFERROR(((E137/F137)-1)*100,IF(E137+F137&lt;&gt;0,100,0))</f>
        <v>-100</v>
      </c>
    </row>
    <row r="138" spans="1:7" s="15" customFormat="1" ht="12" x14ac:dyDescent="0.2">
      <c r="A138" s="66" t="s">
        <v>72</v>
      </c>
      <c r="B138" s="54">
        <v>51673</v>
      </c>
      <c r="C138" s="53">
        <v>39767</v>
      </c>
      <c r="D138" s="73">
        <f>IFERROR(((B138/C138)-1)*100,IF(B138+C138&lt;&gt;0,100,0))</f>
        <v>29.939396987451914</v>
      </c>
      <c r="E138" s="53">
        <v>15708086</v>
      </c>
      <c r="F138" s="53">
        <v>14152314</v>
      </c>
      <c r="G138" s="73">
        <f>IFERROR(((E138/F138)-1)*100,IF(E138+F138&lt;&gt;0,100,0))</f>
        <v>10.993057389766792</v>
      </c>
    </row>
    <row r="139" spans="1:7" s="15" customFormat="1" ht="12" x14ac:dyDescent="0.2">
      <c r="A139" s="66" t="s">
        <v>74</v>
      </c>
      <c r="B139" s="54">
        <v>4</v>
      </c>
      <c r="C139" s="53">
        <v>0</v>
      </c>
      <c r="D139" s="73">
        <f>IFERROR(((B139/C139)-1)*100,IF(B139+C139&lt;&gt;0,100,0))</f>
        <v>100</v>
      </c>
      <c r="E139" s="53">
        <v>13633</v>
      </c>
      <c r="F139" s="53">
        <v>14954</v>
      </c>
      <c r="G139" s="73">
        <f>IFERROR(((E139/F139)-1)*100,IF(E139+F139&lt;&gt;0,100,0))</f>
        <v>-8.8337568543533465</v>
      </c>
    </row>
    <row r="140" spans="1:7" s="15" customFormat="1" ht="12" x14ac:dyDescent="0.2">
      <c r="A140" s="69" t="s">
        <v>34</v>
      </c>
      <c r="B140" s="70">
        <f>SUM(B137:B139)</f>
        <v>51677</v>
      </c>
      <c r="C140" s="70">
        <f>SUM(C137:C139)</f>
        <v>39767</v>
      </c>
      <c r="D140" s="73">
        <f>IFERROR(((B140/C140)-1)*100,IF(B140+C140&lt;&gt;0,100,0))</f>
        <v>29.949455578746196</v>
      </c>
      <c r="E140" s="70">
        <f>SUM(E137:E139)</f>
        <v>15721719</v>
      </c>
      <c r="F140" s="70">
        <f>SUM(F137:F139)</f>
        <v>14168098</v>
      </c>
      <c r="G140" s="73">
        <f>IFERROR(((E140/F140)-1)*100,IF(E140+F140&lt;&gt;0,100,0))</f>
        <v>10.965628555081985</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0</v>
      </c>
      <c r="C143" s="53">
        <v>0</v>
      </c>
      <c r="D143" s="73">
        <f>IFERROR(((B143/C143)-1)*100,)</f>
        <v>0</v>
      </c>
      <c r="E143" s="53">
        <v>769863</v>
      </c>
      <c r="F143" s="53">
        <v>751539</v>
      </c>
      <c r="G143" s="73">
        <f>IFERROR(((E143/F143)-1)*100,)</f>
        <v>2.4381968201250936</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0</v>
      </c>
      <c r="C145" s="70">
        <f>SUM(C143:C144)</f>
        <v>0</v>
      </c>
      <c r="D145" s="73">
        <f>IFERROR(((B145/C145)-1)*100,)</f>
        <v>0</v>
      </c>
      <c r="E145" s="70">
        <f>SUM(E143:E144)</f>
        <v>769863</v>
      </c>
      <c r="F145" s="70">
        <f>SUM(F143:F144)</f>
        <v>751539</v>
      </c>
      <c r="G145" s="73">
        <f>IFERROR(((E145/F145)-1)*100,)</f>
        <v>2.4381968201250936</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19078.7575</v>
      </c>
      <c r="G148" s="73">
        <f>IFERROR(((E148/F148)-1)*100,IF(E148+F148&lt;&gt;0,100,0))</f>
        <v>-100</v>
      </c>
    </row>
    <row r="149" spans="1:7" x14ac:dyDescent="0.2">
      <c r="A149" s="66" t="s">
        <v>72</v>
      </c>
      <c r="B149" s="54">
        <v>4793520.0656099999</v>
      </c>
      <c r="C149" s="53">
        <v>3439883.2709400002</v>
      </c>
      <c r="D149" s="73">
        <f>IFERROR(((B149/C149)-1)*100,IF(B149+C149&lt;&gt;0,100,0))</f>
        <v>39.351242122239171</v>
      </c>
      <c r="E149" s="53">
        <v>1387999744.0925801</v>
      </c>
      <c r="F149" s="53">
        <v>1227837283.2097499</v>
      </c>
      <c r="G149" s="73">
        <f>IFERROR(((E149/F149)-1)*100,IF(E149+F149&lt;&gt;0,100,0))</f>
        <v>13.044274112946109</v>
      </c>
    </row>
    <row r="150" spans="1:7" x14ac:dyDescent="0.2">
      <c r="A150" s="66" t="s">
        <v>74</v>
      </c>
      <c r="B150" s="54">
        <v>15033.72</v>
      </c>
      <c r="C150" s="53">
        <v>0</v>
      </c>
      <c r="D150" s="73">
        <f>IFERROR(((B150/C150)-1)*100,IF(B150+C150&lt;&gt;0,100,0))</f>
        <v>100</v>
      </c>
      <c r="E150" s="53">
        <v>98607087.069999993</v>
      </c>
      <c r="F150" s="53">
        <v>98842839.939999998</v>
      </c>
      <c r="G150" s="73">
        <f>IFERROR(((E150/F150)-1)*100,IF(E150+F150&lt;&gt;0,100,0))</f>
        <v>-0.23851284538476403</v>
      </c>
    </row>
    <row r="151" spans="1:7" s="15" customFormat="1" ht="12" x14ac:dyDescent="0.2">
      <c r="A151" s="69" t="s">
        <v>34</v>
      </c>
      <c r="B151" s="70">
        <f>SUM(B148:B150)</f>
        <v>4808553.7856099997</v>
      </c>
      <c r="C151" s="70">
        <f>SUM(C148:C150)</f>
        <v>3439883.2709400002</v>
      </c>
      <c r="D151" s="73">
        <f>IFERROR(((B151/C151)-1)*100,IF(B151+C151&lt;&gt;0,100,0))</f>
        <v>39.788283696498496</v>
      </c>
      <c r="E151" s="70">
        <f>SUM(E148:E150)</f>
        <v>1486606831.16258</v>
      </c>
      <c r="F151" s="70">
        <f>SUM(F148:F150)</f>
        <v>1326699201.9072499</v>
      </c>
      <c r="G151" s="73">
        <f>IFERROR(((E151/F151)-1)*100,IF(E151+F151&lt;&gt;0,100,0))</f>
        <v>12.05304329914787</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0</v>
      </c>
      <c r="C154" s="53">
        <v>0</v>
      </c>
      <c r="D154" s="73">
        <f>IFERROR(((B154/C154)-1)*100,IF(B154+C154&lt;&gt;0,100,0))</f>
        <v>0</v>
      </c>
      <c r="E154" s="53">
        <v>967825.25626000005</v>
      </c>
      <c r="F154" s="53">
        <v>938929.99211999995</v>
      </c>
      <c r="G154" s="73">
        <f>IFERROR(((E154/F154)-1)*100,IF(E154+F154&lt;&gt;0,100,0))</f>
        <v>3.0774673705712408</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0</v>
      </c>
      <c r="C156" s="70">
        <f>SUM(C154:C155)</f>
        <v>0</v>
      </c>
      <c r="D156" s="73">
        <f>IFERROR(((B156/C156)-1)*100,IF(B156+C156&lt;&gt;0,100,0))</f>
        <v>0</v>
      </c>
      <c r="E156" s="70">
        <f>SUM(E154:E155)</f>
        <v>967825.25626000005</v>
      </c>
      <c r="F156" s="70">
        <f>SUM(F154:F155)</f>
        <v>938929.99211999995</v>
      </c>
      <c r="G156" s="73">
        <f>IFERROR(((E156/F156)-1)*100,IF(E156+F156&lt;&gt;0,100,0))</f>
        <v>3.0774673705712408</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1431942</v>
      </c>
      <c r="C160" s="53">
        <v>1415518</v>
      </c>
      <c r="D160" s="73">
        <f>IFERROR(((B160/C160)-1)*100,IF(B160+C160&lt;&gt;0,100,0))</f>
        <v>1.1602819603848236</v>
      </c>
      <c r="E160" s="65"/>
      <c r="F160" s="65"/>
      <c r="G160" s="52"/>
    </row>
    <row r="161" spans="1:7" s="15" customFormat="1" ht="12" x14ac:dyDescent="0.2">
      <c r="A161" s="66" t="s">
        <v>74</v>
      </c>
      <c r="B161" s="54">
        <v>1612</v>
      </c>
      <c r="C161" s="53">
        <v>1431</v>
      </c>
      <c r="D161" s="73">
        <f>IFERROR(((B161/C161)-1)*100,IF(B161+C161&lt;&gt;0,100,0))</f>
        <v>12.648497554157935</v>
      </c>
      <c r="E161" s="65"/>
      <c r="F161" s="65"/>
      <c r="G161" s="52"/>
    </row>
    <row r="162" spans="1:7" s="25" customFormat="1" ht="12" x14ac:dyDescent="0.2">
      <c r="A162" s="69" t="s">
        <v>34</v>
      </c>
      <c r="B162" s="70">
        <f>SUM(B159:B161)</f>
        <v>1433554</v>
      </c>
      <c r="C162" s="70">
        <f>SUM(C159:C161)</f>
        <v>1416949</v>
      </c>
      <c r="D162" s="73">
        <f>IFERROR(((B162/C162)-1)*100,IF(B162+C162&lt;&gt;0,100,0))</f>
        <v>1.1718840974516365</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172844</v>
      </c>
      <c r="C165" s="53">
        <v>164499</v>
      </c>
      <c r="D165" s="73">
        <f>IFERROR(((B165/C165)-1)*100,IF(B165+C165&lt;&gt;0,100,0))</f>
        <v>5.0729791670466096</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172844</v>
      </c>
      <c r="C167" s="70">
        <f>SUM(C165:C166)</f>
        <v>164499</v>
      </c>
      <c r="D167" s="73">
        <f>IFERROR(((B167/C167)-1)*100,IF(B167+C167&lt;&gt;0,100,0))</f>
        <v>5.0729791670466096</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2024</v>
      </c>
      <c r="F173" s="103">
        <v>2023</v>
      </c>
      <c r="G173" s="26" t="s">
        <v>7</v>
      </c>
    </row>
    <row r="174" spans="1:7" x14ac:dyDescent="0.2">
      <c r="A174" s="69" t="s">
        <v>33</v>
      </c>
      <c r="B174" s="73"/>
      <c r="C174" s="73"/>
      <c r="D174" s="78"/>
      <c r="E174" s="79"/>
      <c r="F174" s="79"/>
      <c r="G174" s="80"/>
    </row>
    <row r="175" spans="1:7" x14ac:dyDescent="0.2">
      <c r="A175" s="66" t="s">
        <v>31</v>
      </c>
      <c r="B175" s="87">
        <v>21654</v>
      </c>
      <c r="C175" s="88">
        <v>16988</v>
      </c>
      <c r="D175" s="73">
        <f>IFERROR(((B175/C175)-1)*100,IF(B175+C175&lt;&gt;0,100,0))</f>
        <v>27.466446903696728</v>
      </c>
      <c r="E175" s="88">
        <v>1490380</v>
      </c>
      <c r="F175" s="88">
        <v>1298650</v>
      </c>
      <c r="G175" s="73">
        <f>IFERROR(((E175/F175)-1)*100,IF(E175+F175&lt;&gt;0,100,0))</f>
        <v>14.763793169830208</v>
      </c>
    </row>
    <row r="176" spans="1:7" x14ac:dyDescent="0.2">
      <c r="A176" s="66" t="s">
        <v>32</v>
      </c>
      <c r="B176" s="87">
        <v>137592</v>
      </c>
      <c r="C176" s="88">
        <v>100714</v>
      </c>
      <c r="D176" s="73">
        <f t="shared" ref="D176:D178" si="5">IFERROR(((B176/C176)-1)*100,IF(B176+C176&lt;&gt;0,100,0))</f>
        <v>36.616557777468884</v>
      </c>
      <c r="E176" s="88">
        <v>6820272</v>
      </c>
      <c r="F176" s="88">
        <v>6935346</v>
      </c>
      <c r="G176" s="73">
        <f>IFERROR(((E176/F176)-1)*100,IF(E176+F176&lt;&gt;0,100,0))</f>
        <v>-1.6592394957656076</v>
      </c>
    </row>
    <row r="177" spans="1:7" x14ac:dyDescent="0.2">
      <c r="A177" s="66" t="s">
        <v>91</v>
      </c>
      <c r="B177" s="87">
        <v>62981163.549272001</v>
      </c>
      <c r="C177" s="88">
        <v>39642755.696783997</v>
      </c>
      <c r="D177" s="73">
        <f t="shared" si="5"/>
        <v>58.871810100682076</v>
      </c>
      <c r="E177" s="88">
        <v>2970546982.8757801</v>
      </c>
      <c r="F177" s="88">
        <v>2762685737.2094798</v>
      </c>
      <c r="G177" s="73">
        <f>IFERROR(((E177/F177)-1)*100,IF(E177+F177&lt;&gt;0,100,0))</f>
        <v>7.5238831136926754</v>
      </c>
    </row>
    <row r="178" spans="1:7" x14ac:dyDescent="0.2">
      <c r="A178" s="66" t="s">
        <v>92</v>
      </c>
      <c r="B178" s="87">
        <v>209496</v>
      </c>
      <c r="C178" s="88">
        <v>226398</v>
      </c>
      <c r="D178" s="73">
        <f t="shared" si="5"/>
        <v>-7.4656136538308608</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604</v>
      </c>
      <c r="C181" s="88">
        <v>956</v>
      </c>
      <c r="D181" s="73">
        <f t="shared" ref="D181:D184" si="6">IFERROR(((B181/C181)-1)*100,IF(B181+C181&lt;&gt;0,100,0))</f>
        <v>-36.820083682008367</v>
      </c>
      <c r="E181" s="88">
        <v>42084</v>
      </c>
      <c r="F181" s="88">
        <v>35056</v>
      </c>
      <c r="G181" s="73">
        <f t="shared" ref="G181" si="7">IFERROR(((E181/F181)-1)*100,IF(E181+F181&lt;&gt;0,100,0))</f>
        <v>20.047923322683701</v>
      </c>
    </row>
    <row r="182" spans="1:7" x14ac:dyDescent="0.2">
      <c r="A182" s="66" t="s">
        <v>32</v>
      </c>
      <c r="B182" s="87">
        <v>8016</v>
      </c>
      <c r="C182" s="88">
        <v>7580</v>
      </c>
      <c r="D182" s="73">
        <f t="shared" si="6"/>
        <v>5.751978891820575</v>
      </c>
      <c r="E182" s="88">
        <v>484896</v>
      </c>
      <c r="F182" s="88">
        <v>412962</v>
      </c>
      <c r="G182" s="73">
        <f t="shared" ref="G182" si="8">IFERROR(((E182/F182)-1)*100,IF(E182+F182&lt;&gt;0,100,0))</f>
        <v>17.419036134075295</v>
      </c>
    </row>
    <row r="183" spans="1:7" x14ac:dyDescent="0.2">
      <c r="A183" s="66" t="s">
        <v>91</v>
      </c>
      <c r="B183" s="87">
        <v>157917.39502</v>
      </c>
      <c r="C183" s="88">
        <v>119211.21236</v>
      </c>
      <c r="D183" s="73">
        <f t="shared" si="6"/>
        <v>32.468575642963103</v>
      </c>
      <c r="E183" s="88">
        <v>9397914.1709800009</v>
      </c>
      <c r="F183" s="88">
        <v>5619947.48948</v>
      </c>
      <c r="G183" s="73">
        <f t="shared" ref="G183" si="9">IFERROR(((E183/F183)-1)*100,IF(E183+F183&lt;&gt;0,100,0))</f>
        <v>67.224234542617879</v>
      </c>
    </row>
    <row r="184" spans="1:7" x14ac:dyDescent="0.2">
      <c r="A184" s="66" t="s">
        <v>92</v>
      </c>
      <c r="B184" s="87">
        <v>80414</v>
      </c>
      <c r="C184" s="88">
        <v>63658</v>
      </c>
      <c r="D184" s="73">
        <f t="shared" si="6"/>
        <v>26.321907694241098</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2024-12-17T11:25:13Z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