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12D63DE-61FC-4D94-AB7A-2FCF51B45D02}"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<sst xmlns="http://schemas.openxmlformats.org/spreadsheetml/2006/main" count="265" uniqueCount="100">
  <si>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</si>
  <si>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</si>
  <si>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</si>
  <si>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</si>
  <si>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</si>
  <si>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</si>
  <si>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</si>
  <si>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</si>
  <si>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</si>
  <si>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</si>
  <si>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</si>
  <si>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</si>
  <si>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</si>
  <si>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</si>
  <si>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</si>
  <si>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</si>
  <si>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</si>
  <si>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</si>
  <si>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</si>
  <si>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</si>
  <si>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</si>
  <si>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</si>
  <si>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</si>
  <si>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</si>
  <si>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</si>
  <si>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</si>
  <si>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</si>
  <si>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</si>
  <si>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</si>
  <si>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</si>
  <si>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</si>
  <si>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</si>
  <si>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</si>
  <si>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</si>
  <si>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</si>
  <si>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</si>
  <si>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</si>
  <si>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</si>
  <si>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</si>
  <si>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</si>
  <si>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</si>
  <si>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</si>
  <si>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</si>
  <si>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</si>
  <si>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</si>
  <si>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</si>
  <si>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</si>
  <si>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</si>
  <si>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</si>
  <si>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</si>
  <si>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</si>
  <si>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</si>
  <si>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</si>
  <si>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</si>
  <si>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</si>
  <si>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</si>
  <si>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</si>
  <si>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</si>
  <si>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</si>
  <si>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</si>
  <si>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</si>
  <si>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</si>
  <si>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</si>
  <si>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</si>
  <si>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</si>
  <si>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</si>
  <si>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</si>
  <si>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</si>
  <si>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</si>
  <si>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</si>
  <si>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</si>
  <si>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</si>
  <si>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</si>
  <si>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</si>
  <si>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</si>
  <si>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</si>
  <si>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</si>
  <si>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</si>
  <si>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</si>
  <si>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</si>
  <si>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</si>
  <si>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</si>
  <si>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</si>
  <si>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</si>
  <si>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</si>
  <si>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</si>
  <si>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</si>
  <si>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</si>
  <si>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</si>
  <si>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</si>
  <si>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</si>
  <si>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</si>
  <si>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</si>
  <si>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</si>
  <si>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</si>
  <si>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</si>
  <si>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</si>
  <si>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17 January 2025</t>
  </si>
  <si>
    <t>17.01.2025</t>
  </si>
  <si>
    <t>19.01.2024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</si>
</sst>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1683741</v>
      </c>
      <c r="C11" s="54">
        <v>1576373</v>
      </c>
      <c r="D11" s="73">
        <f>IFERROR(((B11/C11)-1)*100,IF(B11+C11&lt;&gt;0,100,0))</f>
        <v>6.8110783424988774</v>
      </c>
      <c r="E11" s="54">
        <v>3542498</v>
      </c>
      <c r="F11" s="54">
        <v>3899463</v>
      </c>
      <c r="G11" s="73">
        <f>IFERROR(((E11/F11)-1)*100,IF(E11+F11&lt;&gt;0,100,0))</f>
        <v>-9.1542091821361087</v>
      </c>
    </row>
    <row r="12" spans="1:7" s="15" customFormat="1" ht="12" x14ac:dyDescent="0.2">
      <c r="A12" s="51" t="s">
        <v>9</v>
      </c>
      <c r="B12" s="54">
        <v>1339122.514</v>
      </c>
      <c r="C12" s="54">
        <v>1201379.679</v>
      </c>
      <c r="D12" s="73">
        <f>IFERROR(((B12/C12)-1)*100,IF(B12+C12&lt;&gt;0,100,0))</f>
        <v>11.465387454751518</v>
      </c>
      <c r="E12" s="54">
        <v>2778383.3489999999</v>
      </c>
      <c r="F12" s="54">
        <v>2742455.9759999998</v>
      </c>
      <c r="G12" s="73">
        <f>IFERROR(((E12/F12)-1)*100,IF(E12+F12&lt;&gt;0,100,0))</f>
        <v>1.3100437459857339</v>
      </c>
    </row>
    <row r="13" spans="1:7" s="15" customFormat="1" ht="12" x14ac:dyDescent="0.2">
      <c r="A13" s="51" t="s">
        <v>10</v>
      </c>
      <c r="B13" s="54">
        <v>107677954.597059</v>
      </c>
      <c r="C13" s="54">
        <v>79845058.082581401</v>
      </c>
      <c r="D13" s="73">
        <f>IFERROR(((B13/C13)-1)*100,IF(B13+C13&lt;&gt;0,100,0))</f>
        <v>34.858633937858549</v>
      </c>
      <c r="E13" s="54">
        <v>222331922.391128</v>
      </c>
      <c r="F13" s="54">
        <v>190782291.69514701</v>
      </c>
      <c r="G13" s="73">
        <f>IFERROR(((E13/F13)-1)*100,IF(E13+F13&lt;&gt;0,100,0))</f>
        <v>16.536980668202929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463</v>
      </c>
      <c r="C16" s="54">
        <v>368</v>
      </c>
      <c r="D16" s="73">
        <f>IFERROR(((B16/C16)-1)*100,IF(B16+C16&lt;&gt;0,100,0))</f>
        <v>25.815217391304344</v>
      </c>
      <c r="E16" s="54">
        <v>829</v>
      </c>
      <c r="F16" s="54">
        <v>890</v>
      </c>
      <c r="G16" s="73">
        <f>IFERROR(((E16/F16)-1)*100,IF(E16+F16&lt;&gt;0,100,0))</f>
        <v>-6.8539325842696623</v>
      </c>
    </row>
    <row r="17" spans="1:7" s="15" customFormat="1" ht="12" x14ac:dyDescent="0.2">
      <c r="A17" s="51" t="s">
        <v>9</v>
      </c>
      <c r="B17" s="54">
        <v>116381.785</v>
      </c>
      <c r="C17" s="54">
        <v>217113.769</v>
      </c>
      <c r="D17" s="73">
        <f>IFERROR(((B17/C17)-1)*100,IF(B17+C17&lt;&gt;0,100,0))</f>
        <v>-46.39594460727178</v>
      </c>
      <c r="E17" s="54">
        <v>212781.36499999999</v>
      </c>
      <c r="F17" s="54">
        <v>440430.212</v>
      </c>
      <c r="G17" s="73">
        <f>IFERROR(((E17/F17)-1)*100,IF(E17+F17&lt;&gt;0,100,0))</f>
        <v>-51.687836301293522</v>
      </c>
    </row>
    <row r="18" spans="1:7" s="15" customFormat="1" ht="12" x14ac:dyDescent="0.2">
      <c r="A18" s="51" t="s">
        <v>10</v>
      </c>
      <c r="B18" s="54">
        <v>12661756.4960443</v>
      </c>
      <c r="C18" s="54">
        <v>8374805.6343364799</v>
      </c>
      <c r="D18" s="73">
        <f>IFERROR(((B18/C18)-1)*100,IF(B18+C18&lt;&gt;0,100,0))</f>
        <v>51.188660953890519</v>
      </c>
      <c r="E18" s="54">
        <v>22334178.6457185</v>
      </c>
      <c r="F18" s="54">
        <v>19544054.159032401</v>
      </c>
      <c r="G18" s="73">
        <f>IFERROR(((E18/F18)-1)*100,IF(E18+F18&lt;&gt;0,100,0))</f>
        <v>14.276078361134847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11254236.58114</v>
      </c>
      <c r="C24" s="53">
        <v>12717662.33928</v>
      </c>
      <c r="D24" s="52">
        <f>B24-C24</f>
        <v>-1463425.7581399996</v>
      </c>
      <c r="E24" s="54">
        <v>25301338.860210001</v>
      </c>
      <c r="F24" s="54">
        <v>29767666.109049998</v>
      </c>
      <c r="G24" s="52">
        <f>E24-F24</f>
        <v>-4466327.2488399968</v>
      </c>
    </row>
    <row r="25" spans="1:7" s="15" customFormat="1" ht="12" x14ac:dyDescent="0.2">
      <c r="A25" s="55" t="s">
        <v>15</v>
      </c>
      <c r="B25" s="53">
        <v>18964095.566720001</v>
      </c>
      <c r="C25" s="53">
        <v>15316079.101500001</v>
      </c>
      <c r="D25" s="52">
        <f>B25-C25</f>
        <v>3648016.4652200006</v>
      </c>
      <c r="E25" s="54">
        <v>41371697.052270003</v>
      </c>
      <c r="F25" s="54">
        <v>37444666.00942</v>
      </c>
      <c r="G25" s="52">
        <f>E25-F25</f>
        <v>3927031.0428500026</v>
      </c>
    </row>
    <row r="26" spans="1:7" s="25" customFormat="1" ht="12" x14ac:dyDescent="0.2">
      <c r="A26" s="56" t="s">
        <v>16</v>
      </c>
      <c r="B26" s="57">
        <f>B24-B25</f>
        <v>-7709858.985580001</v>
      </c>
      <c r="C26" s="57">
        <f>C24-C25</f>
        <v>-2598416.7622200008</v>
      </c>
      <c r="D26" s="57"/>
      <c r="E26" s="57">
        <f>E24-E25</f>
        <v>-16070358.192060001</v>
      </c>
      <c r="F26" s="57">
        <f>F24-F25</f>
        <v>-7676999.9003700018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84700.437284950007</v>
      </c>
      <c r="C33" s="104">
        <v>72660.913725599996</v>
      </c>
      <c r="D33" s="73">
        <f t="shared" ref="D33:D42" si="0">IFERROR(((B33/C33)-1)*100,IF(B33+C33&lt;&gt;0,100,0))</f>
        <v>16.569463473603729</v>
      </c>
      <c r="E33" s="51"/>
      <c r="F33" s="104">
        <v>84700.44</v>
      </c>
      <c r="G33" s="104">
        <v>81784.95</v>
      </c>
    </row>
    <row r="34" spans="1:7" s="15" customFormat="1" ht="12" x14ac:dyDescent="0.2">
      <c r="A34" s="51" t="s">
        <v>23</v>
      </c>
      <c r="B34" s="104">
        <v>90151.370027609999</v>
      </c>
      <c r="C34" s="104">
        <v>76225.810991270002</v>
      </c>
      <c r="D34" s="73">
        <f t="shared" si="0"/>
        <v>18.268823716332605</v>
      </c>
      <c r="E34" s="51"/>
      <c r="F34" s="104">
        <v>90182.17</v>
      </c>
      <c r="G34" s="104">
        <v>87783.28</v>
      </c>
    </row>
    <row r="35" spans="1:7" s="15" customFormat="1" ht="12" x14ac:dyDescent="0.2">
      <c r="A35" s="51" t="s">
        <v>24</v>
      </c>
      <c r="B35" s="104">
        <v>90618.67141938</v>
      </c>
      <c r="C35" s="104">
        <v>71422.048438440004</v>
      </c>
      <c r="D35" s="73">
        <f t="shared" si="0"/>
        <v>26.877726697360018</v>
      </c>
      <c r="E35" s="51"/>
      <c r="F35" s="104">
        <v>91481.46</v>
      </c>
      <c r="G35" s="104">
        <v>89022.25</v>
      </c>
    </row>
    <row r="36" spans="1:7" s="15" customFormat="1" ht="12" x14ac:dyDescent="0.2">
      <c r="A36" s="51" t="s">
        <v>25</v>
      </c>
      <c r="B36" s="104">
        <v>76232.043188559997</v>
      </c>
      <c r="C36" s="104">
        <v>66346.296848350001</v>
      </c>
      <c r="D36" s="73">
        <f t="shared" si="0"/>
        <v>14.900223237487076</v>
      </c>
      <c r="E36" s="51"/>
      <c r="F36" s="104">
        <v>76232.039999999994</v>
      </c>
      <c r="G36" s="104">
        <v>73301.279999999999</v>
      </c>
    </row>
    <row r="37" spans="1:7" s="15" customFormat="1" ht="12" x14ac:dyDescent="0.2">
      <c r="A37" s="51" t="s">
        <v>79</v>
      </c>
      <c r="B37" s="104">
        <v>58564.581075280003</v>
      </c>
      <c r="C37" s="104">
        <v>51031.399219430001</v>
      </c>
      <c r="D37" s="73">
        <f t="shared" si="0"/>
        <v>14.761856368974048</v>
      </c>
      <c r="E37" s="51"/>
      <c r="F37" s="104">
        <v>58908.27</v>
      </c>
      <c r="G37" s="104">
        <v>57143.29</v>
      </c>
    </row>
    <row r="38" spans="1:7" s="15" customFormat="1" ht="12" x14ac:dyDescent="0.2">
      <c r="A38" s="51" t="s">
        <v>26</v>
      </c>
      <c r="B38" s="104">
        <v>115819.11161338</v>
      </c>
      <c r="C38" s="104">
        <v>100091.66520829999</v>
      </c>
      <c r="D38" s="73">
        <f t="shared" si="0"/>
        <v>15.713043011473271</v>
      </c>
      <c r="E38" s="51"/>
      <c r="F38" s="104">
        <v>115891.22</v>
      </c>
      <c r="G38" s="104">
        <v>110558.75</v>
      </c>
    </row>
    <row r="39" spans="1:7" s="15" customFormat="1" ht="12" x14ac:dyDescent="0.2">
      <c r="A39" s="51" t="s">
        <v>27</v>
      </c>
      <c r="B39" s="104">
        <v>20506.805417060001</v>
      </c>
      <c r="C39" s="104">
        <v>17207.124833369999</v>
      </c>
      <c r="D39" s="73">
        <f t="shared" si="0"/>
        <v>19.176245977427264</v>
      </c>
      <c r="E39" s="51"/>
      <c r="F39" s="104">
        <v>20524.5</v>
      </c>
      <c r="G39" s="104">
        <v>19740.650000000001</v>
      </c>
    </row>
    <row r="40" spans="1:7" s="15" customFormat="1" ht="12" x14ac:dyDescent="0.2">
      <c r="A40" s="51" t="s">
        <v>28</v>
      </c>
      <c r="B40" s="104">
        <v>117805.26202302999</v>
      </c>
      <c r="C40" s="104">
        <v>101334.7471924</v>
      </c>
      <c r="D40" s="73">
        <f t="shared" si="0"/>
        <v>16.253570751361444</v>
      </c>
      <c r="E40" s="51"/>
      <c r="F40" s="104">
        <v>117846.33</v>
      </c>
      <c r="G40" s="104">
        <v>112811.42</v>
      </c>
    </row>
    <row r="41" spans="1:7" s="15" customFormat="1" ht="12" x14ac:dyDescent="0.2">
      <c r="A41" s="51" t="s">
        <v>29</v>
      </c>
      <c r="B41" s="59"/>
      <c r="C41" s="59"/>
      <c r="D41" s="73">
        <f t="shared" si="0"/>
        <v>0</v>
      </c>
      <c r="E41" s="51"/>
      <c r="F41" s="59"/>
      <c r="G41" s="59"/>
    </row>
    <row r="42" spans="1:7" s="15" customFormat="1" ht="12" x14ac:dyDescent="0.2">
      <c r="A42" s="51" t="s">
        <v>78</v>
      </c>
      <c r="B42" s="104">
        <v>542.30532311000002</v>
      </c>
      <c r="C42" s="104">
        <v>677.90897866</v>
      </c>
      <c r="D42" s="73">
        <f t="shared" si="0"/>
        <v>-20.003224594848</v>
      </c>
      <c r="E42" s="51"/>
      <c r="F42" s="104">
        <v>549.89</v>
      </c>
      <c r="G42" s="104">
        <v>534.65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19481.734756653099</v>
      </c>
      <c r="D48" s="59"/>
      <c r="E48" s="105">
        <v>18058.941260388499</v>
      </c>
      <c r="F48" s="59"/>
      <c r="G48" s="73">
        <f>IFERROR(((C48/E48)-1)*100,IF(C48+E48&lt;&gt;0,100,0))</f>
        <v>7.8786096911751757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2606</v>
      </c>
      <c r="D54" s="62"/>
      <c r="E54" s="106">
        <v>594695</v>
      </c>
      <c r="F54" s="106">
        <v>69484513.715000004</v>
      </c>
      <c r="G54" s="106">
        <v>10146770.192500001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5395</v>
      </c>
      <c r="C68" s="53">
        <v>4274</v>
      </c>
      <c r="D68" s="73">
        <f>IFERROR(((B68/C68)-1)*100,IF(B68+C68&lt;&gt;0,100,0))</f>
        <v>26.228357510528788</v>
      </c>
      <c r="E68" s="53">
        <v>10238</v>
      </c>
      <c r="F68" s="53">
        <v>12256</v>
      </c>
      <c r="G68" s="73">
        <f>IFERROR(((E68/F68)-1)*100,IF(E68+F68&lt;&gt;0,100,0))</f>
        <v>-16.465404699738905</v>
      </c>
    </row>
    <row r="69" spans="1:7" s="15" customFormat="1" ht="12" x14ac:dyDescent="0.2">
      <c r="A69" s="66" t="s">
        <v>54</v>
      </c>
      <c r="B69" s="54">
        <v>304752494.18699998</v>
      </c>
      <c r="C69" s="53">
        <v>167561919.13800001</v>
      </c>
      <c r="D69" s="73">
        <f>IFERROR(((B69/C69)-1)*100,IF(B69+C69&lt;&gt;0,100,0))</f>
        <v>81.874554645087997</v>
      </c>
      <c r="E69" s="53">
        <v>483571391.80900002</v>
      </c>
      <c r="F69" s="53">
        <v>478029889.75199997</v>
      </c>
      <c r="G69" s="73">
        <f>IFERROR(((E69/F69)-1)*100,IF(E69+F69&lt;&gt;0,100,0))</f>
        <v>1.1592375656415355</v>
      </c>
    </row>
    <row r="70" spans="1:7" s="15" customFormat="1" ht="12" x14ac:dyDescent="0.2">
      <c r="A70" s="66" t="s">
        <v>55</v>
      </c>
      <c r="B70" s="54">
        <v>278929565.64740998</v>
      </c>
      <c r="C70" s="53">
        <v>149038740.50544</v>
      </c>
      <c r="D70" s="73">
        <f>IFERROR(((B70/C70)-1)*100,IF(B70+C70&lt;&gt;0,100,0))</f>
        <v>87.152390513679151</v>
      </c>
      <c r="E70" s="53">
        <v>448071720.85702997</v>
      </c>
      <c r="F70" s="53">
        <v>419953787.62744999</v>
      </c>
      <c r="G70" s="73">
        <f>IFERROR(((E70/F70)-1)*100,IF(E70+F70&lt;&gt;0,100,0))</f>
        <v>6.69548270737923</v>
      </c>
    </row>
    <row r="71" spans="1:7" s="15" customFormat="1" ht="12" x14ac:dyDescent="0.2">
      <c r="A71" s="66" t="s">
        <v>93</v>
      </c>
      <c r="B71" s="73">
        <f>IFERROR(B69/B68/1000,)</f>
        <v>56.487950729749763</v>
      </c>
      <c r="C71" s="73">
        <f>IFERROR(C69/C68/1000,)</f>
        <v>39.204941305100611</v>
      </c>
      <c r="D71" s="73">
        <f>IFERROR(((B71/C71)-1)*100,IF(B71+C71&lt;&gt;0,100,0))</f>
        <v>44.083752836534941</v>
      </c>
      <c r="E71" s="73">
        <f>IFERROR(E69/E68/1000,)</f>
        <v>47.232993925473728</v>
      </c>
      <c r="F71" s="73">
        <f>IFERROR(F69/F68/1000,)</f>
        <v>39.003744268276755</v>
      </c>
      <c r="G71" s="73">
        <f>IFERROR(((E71/F71)-1)*100,IF(E71+F71&lt;&gt;0,100,0))</f>
        <v>21.098614534528526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2842</v>
      </c>
      <c r="C74" s="53">
        <v>2464</v>
      </c>
      <c r="D74" s="73">
        <f>IFERROR(((B74/C74)-1)*100,IF(B74+C74&lt;&gt;0,100,0))</f>
        <v>15.340909090909083</v>
      </c>
      <c r="E74" s="53">
        <v>5489</v>
      </c>
      <c r="F74" s="53">
        <v>6707</v>
      </c>
      <c r="G74" s="73">
        <f>IFERROR(((E74/F74)-1)*100,IF(E74+F74&lt;&gt;0,100,0))</f>
        <v>-18.160131206202479</v>
      </c>
    </row>
    <row r="75" spans="1:7" s="15" customFormat="1" ht="12" x14ac:dyDescent="0.2">
      <c r="A75" s="66" t="s">
        <v>54</v>
      </c>
      <c r="B75" s="54">
        <v>846719295.39499998</v>
      </c>
      <c r="C75" s="53">
        <v>649589349.07799995</v>
      </c>
      <c r="D75" s="73">
        <f>IFERROR(((B75/C75)-1)*100,IF(B75+C75&lt;&gt;0,100,0))</f>
        <v>30.346856301877189</v>
      </c>
      <c r="E75" s="53">
        <v>1642740699.714</v>
      </c>
      <c r="F75" s="53">
        <v>1616618281.9579999</v>
      </c>
      <c r="G75" s="73">
        <f>IFERROR(((E75/F75)-1)*100,IF(E75+F75&lt;&gt;0,100,0))</f>
        <v>1.6158680158164129</v>
      </c>
    </row>
    <row r="76" spans="1:7" s="15" customFormat="1" ht="12" x14ac:dyDescent="0.2">
      <c r="A76" s="66" t="s">
        <v>55</v>
      </c>
      <c r="B76" s="54">
        <v>802185116.30174994</v>
      </c>
      <c r="C76" s="53">
        <v>587856591.14355004</v>
      </c>
      <c r="D76" s="73">
        <f>IFERROR(((B76/C76)-1)*100,IF(B76+C76&lt;&gt;0,100,0))</f>
        <v>36.459321607888981</v>
      </c>
      <c r="E76" s="53">
        <v>1569155224.37029</v>
      </c>
      <c r="F76" s="53">
        <v>1461424891.5836999</v>
      </c>
      <c r="G76" s="73">
        <f>IFERROR(((E76/F76)-1)*100,IF(E76+F76&lt;&gt;0,100,0))</f>
        <v>7.3715955850352399</v>
      </c>
    </row>
    <row r="77" spans="1:7" s="15" customFormat="1" ht="12" x14ac:dyDescent="0.2">
      <c r="A77" s="66" t="s">
        <v>93</v>
      </c>
      <c r="B77" s="73">
        <f>IFERROR(B75/B74/1000,)</f>
        <v>297.93078655700214</v>
      </c>
      <c r="C77" s="73">
        <f>IFERROR(C75/C74/1000,)</f>
        <v>263.63204102191554</v>
      </c>
      <c r="D77" s="73">
        <f>IFERROR(((B77/C77)-1)*100,IF(B77+C77&lt;&gt;0,100,0))</f>
        <v>13.010082310987148</v>
      </c>
      <c r="E77" s="73">
        <f>IFERROR(E75/E74/1000,)</f>
        <v>299.27868458990707</v>
      </c>
      <c r="F77" s="73">
        <f>IFERROR(F75/F74/1000,)</f>
        <v>241.03448366751155</v>
      </c>
      <c r="G77" s="73">
        <f>IFERROR(((E77/F77)-1)*100,IF(E77+F77&lt;&gt;0,100,0))</f>
        <v>24.164260663523528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302</v>
      </c>
      <c r="C80" s="53">
        <v>197</v>
      </c>
      <c r="D80" s="73">
        <f>IFERROR(((B80/C80)-1)*100,IF(B80+C80&lt;&gt;0,100,0))</f>
        <v>53.299492385786792</v>
      </c>
      <c r="E80" s="53">
        <v>713</v>
      </c>
      <c r="F80" s="53">
        <v>512</v>
      </c>
      <c r="G80" s="73">
        <f>IFERROR(((E80/F80)-1)*100,IF(E80+F80&lt;&gt;0,100,0))</f>
        <v>39.2578125</v>
      </c>
    </row>
    <row r="81" spans="1:7" s="15" customFormat="1" ht="12" x14ac:dyDescent="0.2">
      <c r="A81" s="66" t="s">
        <v>54</v>
      </c>
      <c r="B81" s="54">
        <v>22475243.037999999</v>
      </c>
      <c r="C81" s="53">
        <v>30282406.868000001</v>
      </c>
      <c r="D81" s="73">
        <f>IFERROR(((B81/C81)-1)*100,IF(B81+C81&lt;&gt;0,100,0))</f>
        <v>-25.781186627704887</v>
      </c>
      <c r="E81" s="53">
        <v>35447650.181999996</v>
      </c>
      <c r="F81" s="53">
        <v>64090828.331</v>
      </c>
      <c r="G81" s="73">
        <f>IFERROR(((E81/F81)-1)*100,IF(E81+F81&lt;&gt;0,100,0))</f>
        <v>-44.691539951818079</v>
      </c>
    </row>
    <row r="82" spans="1:7" s="15" customFormat="1" ht="12" x14ac:dyDescent="0.2">
      <c r="A82" s="66" t="s">
        <v>55</v>
      </c>
      <c r="B82" s="54">
        <v>6534617.9295196496</v>
      </c>
      <c r="C82" s="53">
        <v>17126342.983830199</v>
      </c>
      <c r="D82" s="73">
        <f>IFERROR(((B82/C82)-1)*100,IF(B82+C82&lt;&gt;0,100,0))</f>
        <v>-61.844639362359523</v>
      </c>
      <c r="E82" s="53">
        <v>11931846.2139304</v>
      </c>
      <c r="F82" s="53">
        <v>27887199.832879201</v>
      </c>
      <c r="G82" s="73">
        <f>IFERROR(((E82/F82)-1)*100,IF(E82+F82&lt;&gt;0,100,0))</f>
        <v>-57.213896391767996</v>
      </c>
    </row>
    <row r="83" spans="1:7" x14ac:dyDescent="0.2">
      <c r="A83" s="66" t="s">
        <v>93</v>
      </c>
      <c r="B83" s="73">
        <f>IFERROR(B81/B80/1000,)</f>
        <v>74.421334562913913</v>
      </c>
      <c r="C83" s="73">
        <f>IFERROR(C81/C80/1000,)</f>
        <v>153.7178013604061</v>
      </c>
      <c r="D83" s="73">
        <f>IFERROR(((B83/C83)-1)*100,IF(B83+C83&lt;&gt;0,100,0))</f>
        <v>-51.585740945886947</v>
      </c>
      <c r="E83" s="73">
        <f>IFERROR(E81/E80/1000,)</f>
        <v>49.716199413744732</v>
      </c>
      <c r="F83" s="73">
        <f>IFERROR(F81/F80/1000,)</f>
        <v>125.17739908398437</v>
      </c>
      <c r="G83" s="73">
        <f>IFERROR(((E83/F83)-1)*100,IF(E83+F83&lt;&gt;0,100,0))</f>
        <v>-60.283405968205962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8539</v>
      </c>
      <c r="C86" s="51">
        <f>C68+C74+C80</f>
        <v>6935</v>
      </c>
      <c r="D86" s="73">
        <f>IFERROR(((B86/C86)-1)*100,IF(B86+C86&lt;&gt;0,100,0))</f>
        <v>23.129055515501086</v>
      </c>
      <c r="E86" s="51">
        <f>E68+E74+E80</f>
        <v>16440</v>
      </c>
      <c r="F86" s="51">
        <f>F68+F74+F80</f>
        <v>19475</v>
      </c>
      <c r="G86" s="73">
        <f>IFERROR(((E86/F86)-1)*100,IF(E86+F86&lt;&gt;0,100,0))</f>
        <v>-15.584082156611034</v>
      </c>
    </row>
    <row r="87" spans="1:7" s="15" customFormat="1" ht="12" x14ac:dyDescent="0.2">
      <c r="A87" s="66" t="s">
        <v>54</v>
      </c>
      <c r="B87" s="51">
        <f t="shared" ref="B87:C87" si="1">B69+B75+B81</f>
        <v>1173947032.6200001</v>
      </c>
      <c r="C87" s="51">
        <f t="shared" si="1"/>
        <v>847433675.08399999</v>
      </c>
      <c r="D87" s="73">
        <f>IFERROR(((B87/C87)-1)*100,IF(B87+C87&lt;&gt;0,100,0))</f>
        <v>38.52966516862044</v>
      </c>
      <c r="E87" s="51">
        <f t="shared" ref="E87:F87" si="2">E69+E75+E81</f>
        <v>2161759741.7049999</v>
      </c>
      <c r="F87" s="51">
        <f t="shared" si="2"/>
        <v>2158739000.0409999</v>
      </c>
      <c r="G87" s="73">
        <f>IFERROR(((E87/F87)-1)*100,IF(E87+F87&lt;&gt;0,100,0))</f>
        <v>0.13993084221588514</v>
      </c>
    </row>
    <row r="88" spans="1:7" s="15" customFormat="1" ht="12" x14ac:dyDescent="0.2">
      <c r="A88" s="66" t="s">
        <v>55</v>
      </c>
      <c r="B88" s="51">
        <f t="shared" ref="B88:C88" si="3">B70+B76+B82</f>
        <v>1087649299.8786795</v>
      </c>
      <c r="C88" s="51">
        <f t="shared" si="3"/>
        <v>754021674.63282025</v>
      </c>
      <c r="D88" s="73">
        <f>IFERROR(((B88/C88)-1)*100,IF(B88+C88&lt;&gt;0,100,0))</f>
        <v>44.246423739519571</v>
      </c>
      <c r="E88" s="51">
        <f t="shared" ref="E88:F88" si="4">E70+E76+E82</f>
        <v>2029158791.4412503</v>
      </c>
      <c r="F88" s="51">
        <f t="shared" si="4"/>
        <v>1909265879.0440292</v>
      </c>
      <c r="G88" s="73">
        <f>IFERROR(((E88/F88)-1)*100,IF(E88+F88&lt;&gt;0,100,0))</f>
        <v>6.2795294103957566</v>
      </c>
    </row>
    <row r="89" spans="1:7" x14ac:dyDescent="0.2">
      <c r="A89" s="66" t="s">
        <v>94</v>
      </c>
      <c r="B89" s="73">
        <f>IFERROR((B75/B87)*100,IF(B75+B87&lt;&gt;0,100,0))</f>
        <v>72.125851666859504</v>
      </c>
      <c r="C89" s="73">
        <f>IFERROR((C75/C87)*100,IF(C75+C87&lt;&gt;0,100,0))</f>
        <v>76.653709685729794</v>
      </c>
      <c r="D89" s="73">
        <f>IFERROR(((B89/C89)-1)*100,IF(B89+C89&lt;&gt;0,100,0))</f>
        <v>-5.9069000540664218</v>
      </c>
      <c r="E89" s="73">
        <f>IFERROR((E75/E87)*100,IF(E75+E87&lt;&gt;0,100,0))</f>
        <v>75.99090074729375</v>
      </c>
      <c r="F89" s="73">
        <f>IFERROR((F75/F87)*100,IF(F75+F87&lt;&gt;0,100,0))</f>
        <v>74.887157823493084</v>
      </c>
      <c r="G89" s="73">
        <f>IFERROR(((E89/F89)-1)*100,IF(E89+F89&lt;&gt;0,100,0))</f>
        <v>1.4738747682241593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118620045.928</v>
      </c>
      <c r="C97" s="107">
        <v>106372849.60699999</v>
      </c>
      <c r="D97" s="52">
        <f>B97-C97</f>
        <v>12247196.32100001</v>
      </c>
      <c r="E97" s="107">
        <v>181344709.539</v>
      </c>
      <c r="F97" s="107">
        <v>279111856.33099997</v>
      </c>
      <c r="G97" s="68">
        <f>E97-F97</f>
        <v>-97767146.791999966</v>
      </c>
    </row>
    <row r="98" spans="1:7" s="15" customFormat="1" ht="13.5" x14ac:dyDescent="0.2">
      <c r="A98" s="66" t="s">
        <v>88</v>
      </c>
      <c r="B98" s="53">
        <v>117012391.185</v>
      </c>
      <c r="C98" s="107">
        <v>107154676.682</v>
      </c>
      <c r="D98" s="52">
        <f>B98-C98</f>
        <v>9857714.5030000061</v>
      </c>
      <c r="E98" s="107">
        <v>185989408.89899999</v>
      </c>
      <c r="F98" s="107">
        <v>265257135.491</v>
      </c>
      <c r="G98" s="68">
        <f>E98-F98</f>
        <v>-79267726.592000008</v>
      </c>
    </row>
    <row r="99" spans="1:7" s="15" customFormat="1" ht="12" x14ac:dyDescent="0.2">
      <c r="A99" s="69" t="s">
        <v>16</v>
      </c>
      <c r="B99" s="52">
        <f>B97-B98</f>
        <v>1607654.7430000007</v>
      </c>
      <c r="C99" s="52">
        <f>C97-C98</f>
        <v>-781827.07500000298</v>
      </c>
      <c r="D99" s="70"/>
      <c r="E99" s="52">
        <f>E97-E98</f>
        <v>-4644699.3599999845</v>
      </c>
      <c r="F99" s="70">
        <f>F97-F98</f>
        <v>13854720.839999974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1094.4632271139701</v>
      </c>
      <c r="C111" s="108">
        <v>943.24079969574598</v>
      </c>
      <c r="D111" s="73">
        <f>IFERROR(((B111/C111)-1)*100,IF(B111+C111&lt;&gt;0,100,0))</f>
        <v>16.032218651589591</v>
      </c>
      <c r="E111" s="72"/>
      <c r="F111" s="109">
        <v>1096.21692155663</v>
      </c>
      <c r="G111" s="109">
        <v>1084.94341342596</v>
      </c>
    </row>
    <row r="112" spans="1:7" s="15" customFormat="1" ht="12" x14ac:dyDescent="0.2">
      <c r="A112" s="66" t="s">
        <v>50</v>
      </c>
      <c r="B112" s="109">
        <v>1077.7592870378</v>
      </c>
      <c r="C112" s="108">
        <v>929.81000092699605</v>
      </c>
      <c r="D112" s="73">
        <f>IFERROR(((B112/C112)-1)*100,IF(B112+C112&lt;&gt;0,100,0))</f>
        <v>15.911776165378132</v>
      </c>
      <c r="E112" s="72"/>
      <c r="F112" s="109">
        <v>1079.5762603380099</v>
      </c>
      <c r="G112" s="109">
        <v>1068.52016298384</v>
      </c>
    </row>
    <row r="113" spans="1:7" s="15" customFormat="1" ht="12" x14ac:dyDescent="0.2">
      <c r="A113" s="66" t="s">
        <v>51</v>
      </c>
      <c r="B113" s="109">
        <v>1187.6504370585501</v>
      </c>
      <c r="C113" s="108">
        <v>1011.45248802137</v>
      </c>
      <c r="D113" s="73">
        <f>IFERROR(((B113/C113)-1)*100,IF(B113+C113&lt;&gt;0,100,0))</f>
        <v>17.420289249756383</v>
      </c>
      <c r="E113" s="72"/>
      <c r="F113" s="109">
        <v>1188.46373421004</v>
      </c>
      <c r="G113" s="109">
        <v>1175.6815021254399</v>
      </c>
    </row>
    <row r="114" spans="1:7" s="25" customFormat="1" ht="12" x14ac:dyDescent="0.2">
      <c r="A114" s="69" t="s">
        <v>52</v>
      </c>
      <c r="B114" s="73"/>
      <c r="C114" s="72"/>
      <c r="D114" s="74"/>
      <c r="E114" s="72"/>
      <c r="F114" s="58"/>
      <c r="G114" s="58"/>
    </row>
    <row r="115" spans="1:7" s="15" customFormat="1" ht="12" x14ac:dyDescent="0.2">
      <c r="A115" s="66" t="s">
        <v>56</v>
      </c>
      <c r="B115" s="109">
        <v>779.96546315773003</v>
      </c>
      <c r="C115" s="108">
        <v>711.66366188589905</v>
      </c>
      <c r="D115" s="73">
        <f>IFERROR(((B115/C115)-1)*100,IF(B115+C115&lt;&gt;0,100,0))</f>
        <v>9.5974833239106374</v>
      </c>
      <c r="E115" s="72"/>
      <c r="F115" s="109">
        <v>780.26216764674905</v>
      </c>
      <c r="G115" s="109">
        <v>778.408023012184</v>
      </c>
    </row>
    <row r="116" spans="1:7" s="15" customFormat="1" ht="12" x14ac:dyDescent="0.2">
      <c r="A116" s="66" t="s">
        <v>57</v>
      </c>
      <c r="B116" s="109">
        <v>1062.1654779886501</v>
      </c>
      <c r="C116" s="108">
        <v>942.39399296068996</v>
      </c>
      <c r="D116" s="73">
        <f>IFERROR(((B116/C116)-1)*100,IF(B116+C116&lt;&gt;0,100,0))</f>
        <v>12.709279337793511</v>
      </c>
      <c r="E116" s="72"/>
      <c r="F116" s="109">
        <v>1064.7282393676501</v>
      </c>
      <c r="G116" s="109">
        <v>1057.09226795106</v>
      </c>
    </row>
    <row r="117" spans="1:7" s="15" customFormat="1" ht="12" x14ac:dyDescent="0.2">
      <c r="A117" s="66" t="s">
        <v>59</v>
      </c>
      <c r="B117" s="109">
        <v>1271.6992099387301</v>
      </c>
      <c r="C117" s="108">
        <v>1090.8814105210399</v>
      </c>
      <c r="D117" s="73">
        <f>IFERROR(((B117/C117)-1)*100,IF(B117+C117&lt;&gt;0,100,0))</f>
        <v>16.575385525299737</v>
      </c>
      <c r="E117" s="72"/>
      <c r="F117" s="109">
        <v>1274.63351312244</v>
      </c>
      <c r="G117" s="109">
        <v>1260.95617866732</v>
      </c>
    </row>
    <row r="118" spans="1:7" s="15" customFormat="1" ht="12" x14ac:dyDescent="0.2">
      <c r="A118" s="66" t="s">
        <v>58</v>
      </c>
      <c r="B118" s="109">
        <v>1183.8105171847001</v>
      </c>
      <c r="C118" s="108">
        <v>986.79300057823002</v>
      </c>
      <c r="D118" s="73">
        <f>IFERROR(((B118/C118)-1)*100,IF(B118+C118&lt;&gt;0,100,0))</f>
        <v>19.965435151143552</v>
      </c>
      <c r="E118" s="72"/>
      <c r="F118" s="109">
        <v>1185.24867874196</v>
      </c>
      <c r="G118" s="109">
        <v>1168.7262139199599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154</v>
      </c>
      <c r="C127" s="53">
        <v>1301</v>
      </c>
      <c r="D127" s="73">
        <f>IFERROR(((B127/C127)-1)*100,IF(B127+C127&lt;&gt;0,100,0))</f>
        <v>-88.162951575710991</v>
      </c>
      <c r="E127" s="53">
        <v>266</v>
      </c>
      <c r="F127" s="53">
        <v>2270</v>
      </c>
      <c r="G127" s="73">
        <f>IFERROR(((E127/F127)-1)*100,IF(E127+F127&lt;&gt;0,100,0))</f>
        <v>-88.281938325991192</v>
      </c>
    </row>
    <row r="128" spans="1:7" s="15" customFormat="1" ht="12" x14ac:dyDescent="0.2">
      <c r="A128" s="66" t="s">
        <v>74</v>
      </c>
      <c r="B128" s="54">
        <v>19</v>
      </c>
      <c r="C128" s="53">
        <v>12</v>
      </c>
      <c r="D128" s="73">
        <f>IFERROR(((B128/C128)-1)*100,IF(B128+C128&lt;&gt;0,100,0))</f>
        <v>58.333333333333329</v>
      </c>
      <c r="E128" s="53">
        <v>21</v>
      </c>
      <c r="F128" s="53">
        <v>21</v>
      </c>
      <c r="G128" s="73">
        <f>IFERROR(((E128/F128)-1)*100,IF(E128+F128&lt;&gt;0,100,0))</f>
        <v>0</v>
      </c>
    </row>
    <row r="129" spans="1:7" s="25" customFormat="1" ht="12" x14ac:dyDescent="0.2">
      <c r="A129" s="69" t="s">
        <v>34</v>
      </c>
      <c r="B129" s="70">
        <f>SUM(B126:B128)</f>
        <v>173</v>
      </c>
      <c r="C129" s="70">
        <f>SUM(C126:C128)</f>
        <v>1313</v>
      </c>
      <c r="D129" s="73">
        <f>IFERROR(((B129/C129)-1)*100,IF(B129+C129&lt;&gt;0,100,0))</f>
        <v>-86.824067022086822</v>
      </c>
      <c r="E129" s="70">
        <f>SUM(E126:E128)</f>
        <v>287</v>
      </c>
      <c r="F129" s="70">
        <f>SUM(F126:F128)</f>
        <v>2291</v>
      </c>
      <c r="G129" s="73">
        <f>IFERROR(((E129/F129)-1)*100,IF(E129+F129&lt;&gt;0,100,0))</f>
        <v>-87.472719336534269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233</v>
      </c>
      <c r="C132" s="53">
        <v>4</v>
      </c>
      <c r="D132" s="73">
        <f>IFERROR(((B132/C132)-1)*100,IF(B132+C132&lt;&gt;0,100,0))</f>
        <v>5725</v>
      </c>
      <c r="E132" s="53">
        <v>233</v>
      </c>
      <c r="F132" s="53">
        <v>4</v>
      </c>
      <c r="G132" s="73">
        <f>IFERROR(((E132/F132)-1)*100,IF(E132+F132&lt;&gt;0,100,0))</f>
        <v>5725</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233</v>
      </c>
      <c r="C134" s="70">
        <f>SUM(C132:C133)</f>
        <v>4</v>
      </c>
      <c r="D134" s="73">
        <f>IFERROR(((B134/C134)-1)*100,IF(B134+C134&lt;&gt;0,100,0))</f>
        <v>5725</v>
      </c>
      <c r="E134" s="70">
        <f>SUM(E132:E133)</f>
        <v>233</v>
      </c>
      <c r="F134" s="70">
        <f>SUM(F132:F133)</f>
        <v>4</v>
      </c>
      <c r="G134" s="73">
        <f>IFERROR(((E134/F134)-1)*100,IF(E134+F134&lt;&gt;0,100,0))</f>
        <v>5725</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87128</v>
      </c>
      <c r="C138" s="53">
        <v>1113792</v>
      </c>
      <c r="D138" s="73">
        <f>IFERROR(((B138/C138)-1)*100,IF(B138+C138&lt;&gt;0,100,0))</f>
        <v>-92.177354479112793</v>
      </c>
      <c r="E138" s="53">
        <v>685961</v>
      </c>
      <c r="F138" s="53">
        <v>2351088</v>
      </c>
      <c r="G138" s="73">
        <f>IFERROR(((E138/F138)-1)*100,IF(E138+F138&lt;&gt;0,100,0))</f>
        <v>-70.823678228973137</v>
      </c>
    </row>
    <row r="139" spans="1:7" s="15" customFormat="1" ht="12" x14ac:dyDescent="0.2">
      <c r="A139" s="66" t="s">
        <v>74</v>
      </c>
      <c r="B139" s="54">
        <v>2139</v>
      </c>
      <c r="C139" s="53">
        <v>88</v>
      </c>
      <c r="D139" s="73">
        <f>IFERROR(((B139/C139)-1)*100,IF(B139+C139&lt;&gt;0,100,0))</f>
        <v>2330.6818181818185</v>
      </c>
      <c r="E139" s="53">
        <v>2161</v>
      </c>
      <c r="F139" s="53">
        <v>769</v>
      </c>
      <c r="G139" s="73">
        <f>IFERROR(((E139/F139)-1)*100,IF(E139+F139&lt;&gt;0,100,0))</f>
        <v>181.01430429128737</v>
      </c>
    </row>
    <row r="140" spans="1:7" s="15" customFormat="1" ht="12" x14ac:dyDescent="0.2">
      <c r="A140" s="69" t="s">
        <v>34</v>
      </c>
      <c r="B140" s="70">
        <f>SUM(B137:B139)</f>
        <v>89267</v>
      </c>
      <c r="C140" s="70">
        <f>SUM(C137:C139)</f>
        <v>1113880</v>
      </c>
      <c r="D140" s="73">
        <f>IFERROR(((B140/C140)-1)*100,IF(B140+C140&lt;&gt;0,100,0))</f>
        <v>-91.985941034940936</v>
      </c>
      <c r="E140" s="70">
        <f>SUM(E137:E139)</f>
        <v>688122</v>
      </c>
      <c r="F140" s="70">
        <f>SUM(F137:F139)</f>
        <v>2351857</v>
      </c>
      <c r="G140" s="73">
        <f>IFERROR(((E140/F140)-1)*100,IF(E140+F140&lt;&gt;0,100,0))</f>
        <v>-70.741333337868767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18050</v>
      </c>
      <c r="C143" s="53">
        <v>2000</v>
      </c>
      <c r="D143" s="73">
        <f>IFERROR(((B143/C143)-1)*100,)</f>
        <v>802.5</v>
      </c>
      <c r="E143" s="53">
        <v>18050</v>
      </c>
      <c r="F143" s="53">
        <v>2000</v>
      </c>
      <c r="G143" s="73">
        <f>IFERROR(((E143/F143)-1)*100,)</f>
        <v>802.5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18050</v>
      </c>
      <c r="C145" s="70">
        <f>SUM(C143:C144)</f>
        <v>2000</v>
      </c>
      <c r="D145" s="73">
        <f>IFERROR(((B145/C145)-1)*100,)</f>
        <v>802.5</v>
      </c>
      <c r="E145" s="70">
        <f>SUM(E143:E144)</f>
        <v>18050</v>
      </c>
      <c r="F145" s="70">
        <f>SUM(F143:F144)</f>
        <v>2000</v>
      </c>
      <c r="G145" s="73">
        <f>IFERROR(((E145/F145)-1)*100,)</f>
        <v>802.5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8572455.6195500009</v>
      </c>
      <c r="C149" s="53">
        <v>92551861.513919994</v>
      </c>
      <c r="D149" s="73">
        <f>IFERROR(((B149/C149)-1)*100,IF(B149+C149&lt;&gt;0,100,0))</f>
        <v>-90.737673473741324</v>
      </c>
      <c r="E149" s="53">
        <v>61314136.541879997</v>
      </c>
      <c r="F149" s="53">
        <v>201322497.75644001</v>
      </c>
      <c r="G149" s="73">
        <f>IFERROR(((E149/F149)-1)*100,IF(E149+F149&lt;&gt;0,100,0))</f>
        <v>-69.544319574229689</v>
      </c>
    </row>
    <row r="150" spans="1:7" x14ac:dyDescent="0.2">
      <c r="A150" s="66" t="s">
        <v>74</v>
      </c>
      <c r="B150" s="54">
        <v>13054359.789999999</v>
      </c>
      <c r="C150" s="53">
        <v>746754.87</v>
      </c>
      <c r="D150" s="73">
        <f>IFERROR(((B150/C150)-1)*100,IF(B150+C150&lt;&gt;0,100,0))</f>
        <v>1648.1452501273945</v>
      </c>
      <c r="E150" s="53">
        <v>13235782.390000001</v>
      </c>
      <c r="F150" s="53">
        <v>7184871.7000000002</v>
      </c>
      <c r="G150" s="73">
        <f>IFERROR(((E150/F150)-1)*100,IF(E150+F150&lt;&gt;0,100,0))</f>
        <v>84.21737983157027</v>
      </c>
    </row>
    <row r="151" spans="1:7" s="15" customFormat="1" ht="12" x14ac:dyDescent="0.2">
      <c r="A151" s="69" t="s">
        <v>34</v>
      </c>
      <c r="B151" s="70">
        <f>SUM(B148:B150)</f>
        <v>21626815.40955</v>
      </c>
      <c r="C151" s="70">
        <f>SUM(C148:C150)</f>
        <v>93298616.383919999</v>
      </c>
      <c r="D151" s="73">
        <f>IFERROR(((B151/C151)-1)*100,IF(B151+C151&lt;&gt;0,100,0))</f>
        <v>-76.819789780636683</v>
      </c>
      <c r="E151" s="70">
        <f>SUM(E148:E150)</f>
        <v>74549918.931879997</v>
      </c>
      <c r="F151" s="70">
        <f>SUM(F148:F150)</f>
        <v>208507369.45644</v>
      </c>
      <c r="G151" s="73">
        <f>IFERROR(((E151/F151)-1)*100,IF(E151+F151&lt;&gt;0,100,0))</f>
        <v>-64.245906930663921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25402.560000000001</v>
      </c>
      <c r="C154" s="53">
        <v>2466</v>
      </c>
      <c r="D154" s="73">
        <f>IFERROR(((B154/C154)-1)*100,IF(B154+C154&lt;&gt;0,100,0))</f>
        <v>930.11192214111929</v>
      </c>
      <c r="E154" s="53">
        <v>25402.560000000001</v>
      </c>
      <c r="F154" s="53">
        <v>2466</v>
      </c>
      <c r="G154" s="73">
        <f>IFERROR(((E154/F154)-1)*100,IF(E154+F154&lt;&gt;0,100,0))</f>
        <v>930.11192214111929</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25402.560000000001</v>
      </c>
      <c r="C156" s="70">
        <f>SUM(C154:C155)</f>
        <v>2466</v>
      </c>
      <c r="D156" s="73">
        <f>IFERROR(((B156/C156)-1)*100,IF(B156+C156&lt;&gt;0,100,0))</f>
        <v>930.11192214111929</v>
      </c>
      <c r="E156" s="70">
        <f>SUM(E154:E155)</f>
        <v>25402.560000000001</v>
      </c>
      <c r="F156" s="70">
        <f>SUM(F154:F155)</f>
        <v>2466</v>
      </c>
      <c r="G156" s="73">
        <f>IFERROR(((E156/F156)-1)*100,IF(E156+F156&lt;&gt;0,100,0))</f>
        <v>930.11192214111929</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1721441</v>
      </c>
      <c r="C160" s="53">
        <v>1690466</v>
      </c>
      <c r="D160" s="73">
        <f>IFERROR(((B160/C160)-1)*100,IF(B160+C160&lt;&gt;0,100,0))</f>
        <v>1.8323349892869878</v>
      </c>
      <c r="E160" s="65"/>
      <c r="F160" s="65"/>
      <c r="G160" s="52"/>
    </row>
    <row r="161" spans="1:7" s="15" customFormat="1" ht="12" x14ac:dyDescent="0.2">
      <c r="A161" s="66" t="s">
        <v>74</v>
      </c>
      <c r="B161" s="54">
        <v>1627</v>
      </c>
      <c r="C161" s="53">
        <v>1452</v>
      </c>
      <c r="D161" s="73">
        <f>IFERROR(((B161/C161)-1)*100,IF(B161+C161&lt;&gt;0,100,0))</f>
        <v>12.052341597796135</v>
      </c>
      <c r="E161" s="65"/>
      <c r="F161" s="65"/>
      <c r="G161" s="52"/>
    </row>
    <row r="162" spans="1:7" s="25" customFormat="1" ht="12" x14ac:dyDescent="0.2">
      <c r="A162" s="69" t="s">
        <v>34</v>
      </c>
      <c r="B162" s="70">
        <f>SUM(B159:B161)</f>
        <v>1723068</v>
      </c>
      <c r="C162" s="70">
        <f>SUM(C159:C161)</f>
        <v>1691918</v>
      </c>
      <c r="D162" s="73">
        <f>IFERROR(((B162/C162)-1)*100,IF(B162+C162&lt;&gt;0,100,0))</f>
        <v>1.8411057746297477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188334</v>
      </c>
      <c r="C165" s="53">
        <v>179999</v>
      </c>
      <c r="D165" s="73">
        <f>IFERROR(((B165/C165)-1)*100,IF(B165+C165&lt;&gt;0,100,0))</f>
        <v>4.6305812810071068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188334</v>
      </c>
      <c r="C167" s="70">
        <f>SUM(C165:C166)</f>
        <v>179999</v>
      </c>
      <c r="D167" s="73">
        <f>IFERROR(((B167/C167)-1)*100,IF(B167+C167&lt;&gt;0,100,0))</f>
        <v>4.6305812810071068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22468</v>
      </c>
      <c r="C175" s="88">
        <v>31296</v>
      </c>
      <c r="D175" s="73">
        <f>IFERROR(((B175/C175)-1)*100,IF(B175+C175&lt;&gt;0,100,0))</f>
        <v>-28.208077709611455</v>
      </c>
      <c r="E175" s="88">
        <v>58206</v>
      </c>
      <c r="F175" s="88">
        <v>85488</v>
      </c>
      <c r="G175" s="73">
        <f>IFERROR(((E175/F175)-1)*100,IF(E175+F175&lt;&gt;0,100,0))</f>
        <v>-31.913250982594043</v>
      </c>
    </row>
    <row r="176" spans="1:7" x14ac:dyDescent="0.2">
      <c r="A176" s="66" t="s">
        <v>32</v>
      </c>
      <c r="B176" s="87">
        <v>90476</v>
      </c>
      <c r="C176" s="88">
        <v>109122</v>
      </c>
      <c r="D176" s="73">
        <f t="shared" ref="D176:D178" si="5">IFERROR(((B176/C176)-1)*100,IF(B176+C176&lt;&gt;0,100,0))</f>
        <v>-17.087296787082352</v>
      </c>
      <c r="E176" s="88">
        <v>209610</v>
      </c>
      <c r="F176" s="88">
        <v>342492</v>
      </c>
      <c r="G176" s="73">
        <f>IFERROR(((E176/F176)-1)*100,IF(E176+F176&lt;&gt;0,100,0))</f>
        <v>-38.798570477558606</v>
      </c>
    </row>
    <row r="177" spans="1:7" x14ac:dyDescent="0.2">
      <c r="A177" s="66" t="s">
        <v>91</v>
      </c>
      <c r="B177" s="87">
        <v>44247622.133945003</v>
      </c>
      <c r="C177" s="88">
        <v>40606415.861677997</v>
      </c>
      <c r="D177" s="73">
        <f t="shared" si="5"/>
        <v>8.9670713235820543</v>
      </c>
      <c r="E177" s="88">
        <v>100875056.094799</v>
      </c>
      <c r="F177" s="88">
        <v>128182153.043248</v>
      </c>
      <c r="G177" s="73">
        <f>IFERROR(((E177/F177)-1)*100,IF(E177+F177&lt;&gt;0,100,0))</f>
        <v>-21.303353314119889</v>
      </c>
    </row>
    <row r="178" spans="1:7" x14ac:dyDescent="0.2">
      <c r="A178" s="66" t="s">
        <v>92</v>
      </c>
      <c r="B178" s="87">
        <v>197358</v>
      </c>
      <c r="C178" s="88">
        <v>247820</v>
      </c>
      <c r="D178" s="73">
        <f t="shared" si="5"/>
        <v>-20.362359777257687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892</v>
      </c>
      <c r="C181" s="88">
        <v>718</v>
      </c>
      <c r="D181" s="73">
        <f t="shared" ref="D181:D184" si="6">IFERROR(((B181/C181)-1)*100,IF(B181+C181&lt;&gt;0,100,0))</f>
        <v>24.233983286908067</v>
      </c>
      <c r="E181" s="88">
        <v>2378</v>
      </c>
      <c r="F181" s="88">
        <v>2778</v>
      </c>
      <c r="G181" s="73">
        <f t="shared" ref="G181" si="7">IFERROR(((E181/F181)-1)*100,IF(E181+F181&lt;&gt;0,100,0))</f>
        <v>-14.398848092152628</v>
      </c>
    </row>
    <row r="182" spans="1:7" x14ac:dyDescent="0.2">
      <c r="A182" s="66" t="s">
        <v>32</v>
      </c>
      <c r="B182" s="87">
        <v>9110</v>
      </c>
      <c r="C182" s="88">
        <v>8854</v>
      </c>
      <c r="D182" s="73">
        <f t="shared" si="6"/>
        <v>2.8913485430313912</v>
      </c>
      <c r="E182" s="88">
        <v>21772</v>
      </c>
      <c r="F182" s="88">
        <v>30208</v>
      </c>
      <c r="G182" s="73">
        <f t="shared" ref="G182" si="8">IFERROR(((E182/F182)-1)*100,IF(E182+F182&lt;&gt;0,100,0))</f>
        <v>-27.926377118644062</v>
      </c>
    </row>
    <row r="183" spans="1:7" x14ac:dyDescent="0.2">
      <c r="A183" s="66" t="s">
        <v>91</v>
      </c>
      <c r="B183" s="87">
        <v>224190.06925999999</v>
      </c>
      <c r="C183" s="88">
        <v>120055.11498</v>
      </c>
      <c r="D183" s="73">
        <f t="shared" si="6"/>
        <v>86.73928994807747</v>
      </c>
      <c r="E183" s="88">
        <v>488853.64225999999</v>
      </c>
      <c r="F183" s="88">
        <v>407440.97214000003</v>
      </c>
      <c r="G183" s="73">
        <f t="shared" ref="G183" si="9">IFERROR(((E183/F183)-1)*100,IF(E183+F183&lt;&gt;0,100,0))</f>
        <v>19.981463742440187</v>
      </c>
    </row>
    <row r="184" spans="1:7" x14ac:dyDescent="0.2">
      <c r="A184" s="66" t="s">
        <v>92</v>
      </c>
      <c r="B184" s="87">
        <v>92432</v>
      </c>
      <c r="C184" s="88">
        <v>77562</v>
      </c>
      <c r="D184" s="73">
        <f t="shared" si="6"/>
        <v>19.171759366700194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2025-01-20T10:25:20Z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