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41B908A-D9FA-4CF4-A8A3-25415933CC52}"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<sst xmlns="http://schemas.openxmlformats.org/spreadsheetml/2006/main" count="265" uniqueCount="100">
  <si>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</si>
  <si>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</si>
  <si>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</si>
  <si>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</si>
  <si>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</si>
  <si>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</si>
  <si>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</si>
  <si>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</si>
  <si>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</si>
  <si>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</si>
  <si>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</si>
  <si>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</si>
  <si>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</si>
  <si>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</si>
  <si>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</si>
  <si>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</si>
  <si>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</si>
  <si>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</si>
  <si>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</si>
  <si>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</si>
  <si>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</si>
  <si>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</si>
  <si>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</si>
  <si>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</si>
  <si>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</si>
  <si>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</si>
  <si>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</si>
  <si>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</si>
  <si>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</si>
  <si>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</si>
  <si>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</si>
  <si>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</si>
  <si>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</si>
  <si>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</si>
  <si>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</si>
  <si>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</si>
  <si>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</si>
  <si>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</si>
  <si>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</si>
  <si>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</si>
  <si>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</si>
  <si>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</si>
  <si>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</si>
  <si>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</si>
  <si>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</si>
  <si>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</si>
  <si>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</si>
  <si>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</si>
  <si>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</si>
  <si>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</si>
  <si>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</si>
  <si>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</si>
  <si>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</si>
  <si>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</si>
  <si>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</si>
  <si>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</si>
  <si>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</si>
  <si>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</si>
  <si>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</si>
  <si>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</si>
  <si>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</si>
  <si>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</si>
  <si>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</si>
  <si>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</si>
  <si>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</si>
  <si>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</si>
  <si>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</si>
  <si>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</si>
  <si>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</si>
  <si>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</si>
  <si>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</si>
  <si>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</si>
  <si>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</si>
  <si>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</si>
  <si>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</si>
  <si>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</si>
  <si>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</si>
  <si>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</si>
  <si>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</si>
  <si>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</si>
  <si>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</si>
  <si>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</si>
  <si>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</si>
  <si>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</si>
  <si>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</si>
  <si>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</si>
  <si>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</si>
  <si>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</si>
  <si>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</si>
  <si>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</si>
  <si>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</si>
  <si>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</si>
  <si>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</si>
  <si>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</si>
  <si>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</si>
  <si>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</si>
  <si>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</si>
  <si>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7 February 2025</t>
  </si>
  <si>
    <t>07.02.2025</t>
  </si>
  <si>
    <t>09.02.2024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</si>
</sst>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1720240</v>
      </c>
      <c r="C11" s="54">
        <v>1451334</v>
      </c>
      <c r="D11" s="73">
        <f>IFERROR(((B11/C11)-1)*100,IF(B11+C11&lt;&gt;0,100,0))</f>
        <v>18.528195439505989</v>
      </c>
      <c r="E11" s="54">
        <v>8466199</v>
      </c>
      <c r="F11" s="54">
        <v>8932298</v>
      </c>
      <c r="G11" s="73">
        <f>IFERROR(((E11/F11)-1)*100,IF(E11+F11&lt;&gt;0,100,0))</f>
        <v>-5.2181308774069119</v>
      </c>
    </row>
    <row r="12" spans="1:7" s="15" customFormat="1" ht="12" x14ac:dyDescent="0.2">
      <c r="A12" s="51" t="s">
        <v>9</v>
      </c>
      <c r="B12" s="54">
        <v>1736337.6089999999</v>
      </c>
      <c r="C12" s="54">
        <v>1189648.409</v>
      </c>
      <c r="D12" s="73">
        <f>IFERROR(((B12/C12)-1)*100,IF(B12+C12&lt;&gt;0,100,0))</f>
        <v>45.953846183809752</v>
      </c>
      <c r="E12" s="54">
        <v>7370032.4929999998</v>
      </c>
      <c r="F12" s="54">
        <v>6773479.7230000002</v>
      </c>
      <c r="G12" s="73">
        <f>IFERROR(((E12/F12)-1)*100,IF(E12+F12&lt;&gt;0,100,0))</f>
        <v>8.8071832262868845</v>
      </c>
    </row>
    <row r="13" spans="1:7" s="15" customFormat="1" ht="12" x14ac:dyDescent="0.2">
      <c r="A13" s="51" t="s">
        <v>10</v>
      </c>
      <c r="B13" s="54">
        <v>125673675.014236</v>
      </c>
      <c r="C13" s="54">
        <v>79176022.332065001</v>
      </c>
      <c r="D13" s="73">
        <f>IFERROR(((B13/C13)-1)*100,IF(B13+C13&lt;&gt;0,100,0))</f>
        <v>58.72693690920643</v>
      </c>
      <c r="E13" s="54">
        <v>574558937.98044801</v>
      </c>
      <c r="F13" s="54">
        <v>454804879.85353398</v>
      </c>
      <c r="G13" s="73">
        <f>IFERROR(((E13/F13)-1)*100,IF(E13+F13&lt;&gt;0,100,0))</f>
        <v>26.330864823939404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542</v>
      </c>
      <c r="C16" s="54">
        <v>379</v>
      </c>
      <c r="D16" s="73">
        <f>IFERROR(((B16/C16)-1)*100,IF(B16+C16&lt;&gt;0,100,0))</f>
        <v>43.007915567282318</v>
      </c>
      <c r="E16" s="54">
        <v>2239</v>
      </c>
      <c r="F16" s="54">
        <v>2112</v>
      </c>
      <c r="G16" s="73">
        <f>IFERROR(((E16/F16)-1)*100,IF(E16+F16&lt;&gt;0,100,0))</f>
        <v>6.013257575757569</v>
      </c>
    </row>
    <row r="17" spans="1:7" s="15" customFormat="1" ht="12" x14ac:dyDescent="0.2">
      <c r="A17" s="51" t="s">
        <v>9</v>
      </c>
      <c r="B17" s="54">
        <v>259596.21599999999</v>
      </c>
      <c r="C17" s="54">
        <v>174435.49900000001</v>
      </c>
      <c r="D17" s="73">
        <f>IFERROR(((B17/C17)-1)*100,IF(B17+C17&lt;&gt;0,100,0))</f>
        <v>48.820748923359901</v>
      </c>
      <c r="E17" s="54">
        <v>829643.88</v>
      </c>
      <c r="F17" s="54">
        <v>1019127.313</v>
      </c>
      <c r="G17" s="73">
        <f>IFERROR(((E17/F17)-1)*100,IF(E17+F17&lt;&gt;0,100,0))</f>
        <v>-18.592714627794493</v>
      </c>
    </row>
    <row r="18" spans="1:7" s="15" customFormat="1" ht="12" x14ac:dyDescent="0.2">
      <c r="A18" s="51" t="s">
        <v>10</v>
      </c>
      <c r="B18" s="54">
        <v>17924601.205056299</v>
      </c>
      <c r="C18" s="54">
        <v>10157294.20692</v>
      </c>
      <c r="D18" s="73">
        <f>IFERROR(((B18/C18)-1)*100,IF(B18+C18&lt;&gt;0,100,0))</f>
        <v>76.470237446155281</v>
      </c>
      <c r="E18" s="54">
        <v>73911101.394128695</v>
      </c>
      <c r="F18" s="54">
        <v>50496382.6478692</v>
      </c>
      <c r="G18" s="73">
        <f>IFERROR(((E18/F18)-1)*100,IF(E18+F18&lt;&gt;0,100,0))</f>
        <v>46.369101148372117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16702733.9713</v>
      </c>
      <c r="C24" s="53">
        <v>11470155.690160001</v>
      </c>
      <c r="D24" s="52">
        <f>B24-C24</f>
        <v>5232578.2811399996</v>
      </c>
      <c r="E24" s="54">
        <v>64230300.29541</v>
      </c>
      <c r="F24" s="54">
        <v>70282637.406639993</v>
      </c>
      <c r="G24" s="52">
        <f>E24-F24</f>
        <v>-6052337.1112299934</v>
      </c>
    </row>
    <row r="25" spans="1:7" s="15" customFormat="1" ht="12" x14ac:dyDescent="0.2">
      <c r="A25" s="55" t="s">
        <v>15</v>
      </c>
      <c r="B25" s="53">
        <v>18309966.60974</v>
      </c>
      <c r="C25" s="53">
        <v>14641046.61073</v>
      </c>
      <c r="D25" s="52">
        <f>B25-C25</f>
        <v>3668919.9990100004</v>
      </c>
      <c r="E25" s="54">
        <v>95334868.569069996</v>
      </c>
      <c r="F25" s="54">
        <v>83695412.949389994</v>
      </c>
      <c r="G25" s="52">
        <f>E25-F25</f>
        <v>11639455.619680002</v>
      </c>
    </row>
    <row r="26" spans="1:7" s="25" customFormat="1" ht="12" x14ac:dyDescent="0.2">
      <c r="A26" s="56" t="s">
        <v>16</v>
      </c>
      <c r="B26" s="57">
        <f>B24-B25</f>
        <v>-1607232.6384399999</v>
      </c>
      <c r="C26" s="57">
        <f>C24-C25</f>
        <v>-3170890.9205699991</v>
      </c>
      <c r="D26" s="57"/>
      <c r="E26" s="57">
        <f>E24-E25</f>
        <v>-31104568.273659997</v>
      </c>
      <c r="F26" s="57">
        <f>F24-F25</f>
        <v>-13412775.542750001</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87474.486630989995</v>
      </c>
      <c r="C33" s="104">
        <v>73423.299662709993</v>
      </c>
      <c r="D33" s="73">
        <f t="shared" ref="D33:D42" si="0">IFERROR(((B33/C33)-1)*100,IF(B33+C33&lt;&gt;0,100,0))</f>
        <v>19.137231686437374</v>
      </c>
      <c r="E33" s="51"/>
      <c r="F33" s="104">
        <v>87872.05</v>
      </c>
      <c r="G33" s="104">
        <v>84743.3</v>
      </c>
    </row>
    <row r="34" spans="1:7" s="15" customFormat="1" ht="12" x14ac:dyDescent="0.2">
      <c r="A34" s="51" t="s">
        <v>23</v>
      </c>
      <c r="B34" s="104">
        <v>90064.939891489994</v>
      </c>
      <c r="C34" s="104">
        <v>75908.977969209998</v>
      </c>
      <c r="D34" s="73">
        <f t="shared" si="0"/>
        <v>18.648600338186473</v>
      </c>
      <c r="E34" s="51"/>
      <c r="F34" s="104">
        <v>90895.24</v>
      </c>
      <c r="G34" s="104">
        <v>88471.07</v>
      </c>
    </row>
    <row r="35" spans="1:7" s="15" customFormat="1" ht="12" x14ac:dyDescent="0.2">
      <c r="A35" s="51" t="s">
        <v>24</v>
      </c>
      <c r="B35" s="104">
        <v>89333.186075580001</v>
      </c>
      <c r="C35" s="104">
        <v>72684.883044670001</v>
      </c>
      <c r="D35" s="73">
        <f t="shared" si="0"/>
        <v>22.904766897235618</v>
      </c>
      <c r="E35" s="51"/>
      <c r="F35" s="104">
        <v>89962.64</v>
      </c>
      <c r="G35" s="104">
        <v>87681.07</v>
      </c>
    </row>
    <row r="36" spans="1:7" s="15" customFormat="1" ht="12" x14ac:dyDescent="0.2">
      <c r="A36" s="51" t="s">
        <v>25</v>
      </c>
      <c r="B36" s="104">
        <v>79635.516938899993</v>
      </c>
      <c r="C36" s="104">
        <v>66853.527819869996</v>
      </c>
      <c r="D36" s="73">
        <f t="shared" si="0"/>
        <v>19.119393599496746</v>
      </c>
      <c r="E36" s="51"/>
      <c r="F36" s="104">
        <v>79943.210000000006</v>
      </c>
      <c r="G36" s="104">
        <v>76691.75</v>
      </c>
    </row>
    <row r="37" spans="1:7" s="15" customFormat="1" ht="12" x14ac:dyDescent="0.2">
      <c r="A37" s="51" t="s">
        <v>79</v>
      </c>
      <c r="B37" s="104">
        <v>62990.12308107</v>
      </c>
      <c r="C37" s="104">
        <v>49717.511617169999</v>
      </c>
      <c r="D37" s="73">
        <f t="shared" si="0"/>
        <v>26.696049404283318</v>
      </c>
      <c r="E37" s="51"/>
      <c r="F37" s="104">
        <v>64074.91</v>
      </c>
      <c r="G37" s="104">
        <v>60401.45</v>
      </c>
    </row>
    <row r="38" spans="1:7" s="15" customFormat="1" ht="12" x14ac:dyDescent="0.2">
      <c r="A38" s="51" t="s">
        <v>26</v>
      </c>
      <c r="B38" s="104">
        <v>121670.96708838</v>
      </c>
      <c r="C38" s="104">
        <v>104743.42118483</v>
      </c>
      <c r="D38" s="73">
        <f t="shared" si="0"/>
        <v>16.160963344590094</v>
      </c>
      <c r="E38" s="51"/>
      <c r="F38" s="104">
        <v>122594.78</v>
      </c>
      <c r="G38" s="104">
        <v>117747.96</v>
      </c>
    </row>
    <row r="39" spans="1:7" s="15" customFormat="1" ht="12" x14ac:dyDescent="0.2">
      <c r="A39" s="51" t="s">
        <v>27</v>
      </c>
      <c r="B39" s="104">
        <v>20513.287396809999</v>
      </c>
      <c r="C39" s="104">
        <v>17100.36114529</v>
      </c>
      <c r="D39" s="73">
        <f t="shared" si="0"/>
        <v>19.958211540228387</v>
      </c>
      <c r="E39" s="51"/>
      <c r="F39" s="104">
        <v>20601.96</v>
      </c>
      <c r="G39" s="104">
        <v>19642.759999999998</v>
      </c>
    </row>
    <row r="40" spans="1:7" s="15" customFormat="1" ht="12" x14ac:dyDescent="0.2">
      <c r="A40" s="51" t="s">
        <v>28</v>
      </c>
      <c r="B40" s="104">
        <v>121971.31480353999</v>
      </c>
      <c r="C40" s="104">
        <v>103653.08755493999</v>
      </c>
      <c r="D40" s="73">
        <f t="shared" si="0"/>
        <v>17.672630580242643</v>
      </c>
      <c r="E40" s="51"/>
      <c r="F40" s="104">
        <v>122604.78</v>
      </c>
      <c r="G40" s="104">
        <v>117433.8</v>
      </c>
    </row>
    <row r="41" spans="1:7" s="15" customFormat="1" ht="12" x14ac:dyDescent="0.2">
      <c r="A41" s="51" t="s">
        <v>29</v>
      </c>
      <c r="B41" s="59"/>
      <c r="C41" s="59"/>
      <c r="D41" s="73">
        <f t="shared" si="0"/>
        <v>0</v>
      </c>
      <c r="E41" s="51"/>
      <c r="F41" s="59"/>
      <c r="G41" s="59"/>
    </row>
    <row r="42" spans="1:7" s="15" customFormat="1" ht="12" x14ac:dyDescent="0.2">
      <c r="A42" s="51" t="s">
        <v>78</v>
      </c>
      <c r="B42" s="104">
        <v>547.62532092000004</v>
      </c>
      <c r="C42" s="104">
        <v>645.84818442000005</v>
      </c>
      <c r="D42" s="73">
        <f t="shared" si="0"/>
        <v>-15.208351725600721</v>
      </c>
      <c r="E42" s="51"/>
      <c r="F42" s="104">
        <v>548.92999999999995</v>
      </c>
      <c r="G42" s="104">
        <v>535.28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20195.409532959598</v>
      </c>
      <c r="D48" s="59"/>
      <c r="E48" s="105">
        <v>18373.849544432502</v>
      </c>
      <c r="F48" s="59"/>
      <c r="G48" s="73">
        <f>IFERROR(((C48/E48)-1)*100,IF(C48+E48&lt;&gt;0,100,0))</f>
        <v>9.9138723440731056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3872</v>
      </c>
      <c r="D54" s="62"/>
      <c r="E54" s="106">
        <v>1129225</v>
      </c>
      <c r="F54" s="106">
        <v>135835785.05000001</v>
      </c>
      <c r="G54" s="106">
        <v>10629497.387189999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6955</v>
      </c>
      <c r="C68" s="53">
        <v>4572</v>
      </c>
      <c r="D68" s="73">
        <f>IFERROR(((B68/C68)-1)*100,IF(B68+C68&lt;&gt;0,100,0))</f>
        <v>52.121609798775161</v>
      </c>
      <c r="E68" s="53">
        <v>30149</v>
      </c>
      <c r="F68" s="53">
        <v>28261</v>
      </c>
      <c r="G68" s="73">
        <f>IFERROR(((E68/F68)-1)*100,IF(E68+F68&lt;&gt;0,100,0))</f>
        <v>6.6805845511482165</v>
      </c>
    </row>
    <row r="69" spans="1:7" s="15" customFormat="1" ht="12" x14ac:dyDescent="0.2">
      <c r="A69" s="66" t="s">
        <v>54</v>
      </c>
      <c r="B69" s="54">
        <v>328378545.14099997</v>
      </c>
      <c r="C69" s="53">
        <v>199271043.373</v>
      </c>
      <c r="D69" s="73">
        <f>IFERROR(((B69/C69)-1)*100,IF(B69+C69&lt;&gt;0,100,0))</f>
        <v>64.78989600427478</v>
      </c>
      <c r="E69" s="53">
        <v>1369720385.562</v>
      </c>
      <c r="F69" s="53">
        <v>1096388055.47</v>
      </c>
      <c r="G69" s="73">
        <f>IFERROR(((E69/F69)-1)*100,IF(E69+F69&lt;&gt;0,100,0))</f>
        <v>24.930254277061394</v>
      </c>
    </row>
    <row r="70" spans="1:7" s="15" customFormat="1" ht="12" x14ac:dyDescent="0.2">
      <c r="A70" s="66" t="s">
        <v>55</v>
      </c>
      <c r="B70" s="54">
        <v>304537142.89736003</v>
      </c>
      <c r="C70" s="53">
        <v>179766917.56573999</v>
      </c>
      <c r="D70" s="73">
        <f>IFERROR(((B70/C70)-1)*100,IF(B70+C70&lt;&gt;0,100,0))</f>
        <v>69.406666711071637</v>
      </c>
      <c r="E70" s="53">
        <v>1273665452.19909</v>
      </c>
      <c r="F70" s="53">
        <v>973263556.04960001</v>
      </c>
      <c r="G70" s="73">
        <f>IFERROR(((E70/F70)-1)*100,IF(E70+F70&lt;&gt;0,100,0))</f>
        <v>30.865421219386626</v>
      </c>
    </row>
    <row r="71" spans="1:7" s="15" customFormat="1" ht="12" x14ac:dyDescent="0.2">
      <c r="A71" s="66" t="s">
        <v>93</v>
      </c>
      <c r="B71" s="73">
        <f>IFERROR(B69/B68/1000,)</f>
        <v>47.214744089288281</v>
      </c>
      <c r="C71" s="73">
        <f>IFERROR(C69/C68/1000,)</f>
        <v>43.585092601268592</v>
      </c>
      <c r="D71" s="73">
        <f>IFERROR(((B71/C71)-1)*100,IF(B71+C71&lt;&gt;0,100,0))</f>
        <v>8.3277360936799827</v>
      </c>
      <c r="E71" s="73">
        <f>IFERROR(E69/E68/1000,)</f>
        <v>45.431702065143121</v>
      </c>
      <c r="F71" s="73">
        <f>IFERROR(F69/F68/1000,)</f>
        <v>38.795090600827997</v>
      </c>
      <c r="G71" s="73">
        <f>IFERROR(((E71/F71)-1)*100,IF(E71+F71&lt;&gt;0,100,0))</f>
        <v>17.106833265582001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2846</v>
      </c>
      <c r="C74" s="53">
        <v>2781</v>
      </c>
      <c r="D74" s="73">
        <f>IFERROR(((B74/C74)-1)*100,IF(B74+C74&lt;&gt;0,100,0))</f>
        <v>2.3372887450557434</v>
      </c>
      <c r="E74" s="53">
        <v>13183</v>
      </c>
      <c r="F74" s="53">
        <v>14659</v>
      </c>
      <c r="G74" s="73">
        <f>IFERROR(((E74/F74)-1)*100,IF(E74+F74&lt;&gt;0,100,0))</f>
        <v>-10.068899652090868</v>
      </c>
    </row>
    <row r="75" spans="1:7" s="15" customFormat="1" ht="12" x14ac:dyDescent="0.2">
      <c r="A75" s="66" t="s">
        <v>54</v>
      </c>
      <c r="B75" s="54">
        <v>888785509.204</v>
      </c>
      <c r="C75" s="53">
        <v>683295117.83200002</v>
      </c>
      <c r="D75" s="73">
        <f>IFERROR(((B75/C75)-1)*100,IF(B75+C75&lt;&gt;0,100,0))</f>
        <v>30.073446452243392</v>
      </c>
      <c r="E75" s="53">
        <v>4016082243.4689999</v>
      </c>
      <c r="F75" s="53">
        <v>3598616340.5780001</v>
      </c>
      <c r="G75" s="73">
        <f>IFERROR(((E75/F75)-1)*100,IF(E75+F75&lt;&gt;0,100,0))</f>
        <v>11.600733820486898</v>
      </c>
    </row>
    <row r="76" spans="1:7" s="15" customFormat="1" ht="12" x14ac:dyDescent="0.2">
      <c r="A76" s="66" t="s">
        <v>55</v>
      </c>
      <c r="B76" s="54">
        <v>838091997.28708005</v>
      </c>
      <c r="C76" s="53">
        <v>607533988.08218002</v>
      </c>
      <c r="D76" s="73">
        <f>IFERROR(((B76/C76)-1)*100,IF(B76+C76&lt;&gt;0,100,0))</f>
        <v>37.949812475958609</v>
      </c>
      <c r="E76" s="53">
        <v>3809633495.3191099</v>
      </c>
      <c r="F76" s="53">
        <v>3213577796.89854</v>
      </c>
      <c r="G76" s="73">
        <f>IFERROR(((E76/F76)-1)*100,IF(E76+F76&lt;&gt;0,100,0))</f>
        <v>18.548040100221929</v>
      </c>
    </row>
    <row r="77" spans="1:7" s="15" customFormat="1" ht="12" x14ac:dyDescent="0.2">
      <c r="A77" s="66" t="s">
        <v>93</v>
      </c>
      <c r="B77" s="73">
        <f>IFERROR(B75/B74/1000,)</f>
        <v>312.29287041602248</v>
      </c>
      <c r="C77" s="73">
        <f>IFERROR(C75/C74/1000,)</f>
        <v>245.7012289938871</v>
      </c>
      <c r="D77" s="73">
        <f>IFERROR(((B77/C77)-1)*100,IF(B77+C77&lt;&gt;0,100,0))</f>
        <v>27.102689593706565</v>
      </c>
      <c r="E77" s="73">
        <f>IFERROR(E75/E74/1000,)</f>
        <v>304.64099548426003</v>
      </c>
      <c r="F77" s="73">
        <f>IFERROR(F75/F74/1000,)</f>
        <v>245.48852858844396</v>
      </c>
      <c r="G77" s="73">
        <f>IFERROR(((E77/F77)-1)*100,IF(E77+F77&lt;&gt;0,100,0))</f>
        <v>24.095817118601026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228</v>
      </c>
      <c r="C80" s="53">
        <v>126</v>
      </c>
      <c r="D80" s="73">
        <f>IFERROR(((B80/C80)-1)*100,IF(B80+C80&lt;&gt;0,100,0))</f>
        <v>80.952380952380949</v>
      </c>
      <c r="E80" s="53">
        <v>1455</v>
      </c>
      <c r="F80" s="53">
        <v>1057</v>
      </c>
      <c r="G80" s="73">
        <f>IFERROR(((E80/F80)-1)*100,IF(E80+F80&lt;&gt;0,100,0))</f>
        <v>37.653736991485331</v>
      </c>
    </row>
    <row r="81" spans="1:7" s="15" customFormat="1" ht="12" x14ac:dyDescent="0.2">
      <c r="A81" s="66" t="s">
        <v>54</v>
      </c>
      <c r="B81" s="54">
        <v>17650662.381000001</v>
      </c>
      <c r="C81" s="53">
        <v>20248545.469999999</v>
      </c>
      <c r="D81" s="73">
        <f>IFERROR(((B81/C81)-1)*100,IF(B81+C81&lt;&gt;0,100,0))</f>
        <v>-12.829973850956311</v>
      </c>
      <c r="E81" s="53">
        <v>82982621.281000003</v>
      </c>
      <c r="F81" s="53">
        <v>130932567.215</v>
      </c>
      <c r="G81" s="73">
        <f>IFERROR(((E81/F81)-1)*100,IF(E81+F81&lt;&gt;0,100,0))</f>
        <v>-36.621863417115307</v>
      </c>
    </row>
    <row r="82" spans="1:7" s="15" customFormat="1" ht="12" x14ac:dyDescent="0.2">
      <c r="A82" s="66" t="s">
        <v>55</v>
      </c>
      <c r="B82" s="54">
        <v>3706321.6505402802</v>
      </c>
      <c r="C82" s="53">
        <v>3012213.6180707999</v>
      </c>
      <c r="D82" s="73">
        <f>IFERROR(((B82/C82)-1)*100,IF(B82+C82&lt;&gt;0,100,0))</f>
        <v>23.043121122134359</v>
      </c>
      <c r="E82" s="53">
        <v>23442004.0707656</v>
      </c>
      <c r="F82" s="53">
        <v>40945681.124580599</v>
      </c>
      <c r="G82" s="73">
        <f>IFERROR(((E82/F82)-1)*100,IF(E82+F82&lt;&gt;0,100,0))</f>
        <v>-42.748530670569686</v>
      </c>
    </row>
    <row r="83" spans="1:7" x14ac:dyDescent="0.2">
      <c r="A83" s="66" t="s">
        <v>93</v>
      </c>
      <c r="B83" s="73">
        <f>IFERROR(B81/B80/1000,)</f>
        <v>77.41518588157895</v>
      </c>
      <c r="C83" s="73">
        <f>IFERROR(C81/C80/1000,)</f>
        <v>160.7027418253968</v>
      </c>
      <c r="D83" s="73">
        <f>IFERROR(((B83/C83)-1)*100,IF(B83+C83&lt;&gt;0,100,0))</f>
        <v>-51.827090812370578</v>
      </c>
      <c r="E83" s="73">
        <f>IFERROR(E81/E80/1000,)</f>
        <v>57.032729402749148</v>
      </c>
      <c r="F83" s="73">
        <f>IFERROR(F81/F80/1000,)</f>
        <v>123.87187059129613</v>
      </c>
      <c r="G83" s="73">
        <f>IFERROR(((E83/F83)-1)*100,IF(E83+F83&lt;&gt;0,100,0))</f>
        <v>-53.958288406797863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10029</v>
      </c>
      <c r="C86" s="51">
        <f>C68+C74+C80</f>
        <v>7479</v>
      </c>
      <c r="D86" s="73">
        <f>IFERROR(((B86/C86)-1)*100,IF(B86+C86&lt;&gt;0,100,0))</f>
        <v>34.095467308463689</v>
      </c>
      <c r="E86" s="51">
        <f>E68+E74+E80</f>
        <v>44787</v>
      </c>
      <c r="F86" s="51">
        <f>F68+F74+F80</f>
        <v>43977</v>
      </c>
      <c r="G86" s="73">
        <f>IFERROR(((E86/F86)-1)*100,IF(E86+F86&lt;&gt;0,100,0))</f>
        <v>1.8418718875776063</v>
      </c>
    </row>
    <row r="87" spans="1:7" s="15" customFormat="1" ht="12" x14ac:dyDescent="0.2">
      <c r="A87" s="66" t="s">
        <v>54</v>
      </c>
      <c r="B87" s="51">
        <f t="shared" ref="B87:C87" si="1">B69+B75+B81</f>
        <v>1234814716.7260001</v>
      </c>
      <c r="C87" s="51">
        <f t="shared" si="1"/>
        <v>902814706.67500007</v>
      </c>
      <c r="D87" s="73">
        <f>IFERROR(((B87/C87)-1)*100,IF(B87+C87&lt;&gt;0,100,0))</f>
        <v>36.773881461649147</v>
      </c>
      <c r="E87" s="51">
        <f t="shared" ref="E87:F87" si="2">E69+E75+E81</f>
        <v>5468785250.3120003</v>
      </c>
      <c r="F87" s="51">
        <f t="shared" si="2"/>
        <v>4825936963.2630005</v>
      </c>
      <c r="G87" s="73">
        <f>IFERROR(((E87/F87)-1)*100,IF(E87+F87&lt;&gt;0,100,0))</f>
        <v>13.320693824694008</v>
      </c>
    </row>
    <row r="88" spans="1:7" s="15" customFormat="1" ht="12" x14ac:dyDescent="0.2">
      <c r="A88" s="66" t="s">
        <v>55</v>
      </c>
      <c r="B88" s="51">
        <f t="shared" ref="B88:C88" si="3">B70+B76+B82</f>
        <v>1146335461.8349805</v>
      </c>
      <c r="C88" s="51">
        <f t="shared" si="3"/>
        <v>790313119.26599085</v>
      </c>
      <c r="D88" s="73">
        <f>IFERROR(((B88/C88)-1)*100,IF(B88+C88&lt;&gt;0,100,0))</f>
        <v>45.048264275259406</v>
      </c>
      <c r="E88" s="51">
        <f t="shared" ref="E88:F88" si="4">E70+E76+E82</f>
        <v>5106740951.5889654</v>
      </c>
      <c r="F88" s="51">
        <f t="shared" si="4"/>
        <v>4227787034.0727205</v>
      </c>
      <c r="G88" s="73">
        <f>IFERROR(((E88/F88)-1)*100,IF(E88+F88&lt;&gt;0,100,0))</f>
        <v>20.789928878454631</v>
      </c>
    </row>
    <row r="89" spans="1:7" x14ac:dyDescent="0.2">
      <c r="A89" s="66" t="s">
        <v>94</v>
      </c>
      <c r="B89" s="73">
        <f>IFERROR((B75/B87)*100,IF(B75+B87&lt;&gt;0,100,0))</f>
        <v>71.977236516951677</v>
      </c>
      <c r="C89" s="73">
        <f>IFERROR((C75/C87)*100,IF(C75+C87&lt;&gt;0,100,0))</f>
        <v>75.68497863183083</v>
      </c>
      <c r="D89" s="73">
        <f>IFERROR(((B89/C89)-1)*100,IF(B89+C89&lt;&gt;0,100,0))</f>
        <v>-4.8989141331669543</v>
      </c>
      <c r="E89" s="73">
        <f>IFERROR((E75/E87)*100,IF(E75+E87&lt;&gt;0,100,0))</f>
        <v>73.436459097381416</v>
      </c>
      <c r="F89" s="73">
        <f>IFERROR((F75/F87)*100,IF(F75+F87&lt;&gt;0,100,0))</f>
        <v>74.568241731546323</v>
      </c>
      <c r="G89" s="73">
        <f>IFERROR(((E89/F89)-1)*100,IF(E89+F89&lt;&gt;0,100,0))</f>
        <v>-1.5177810390641144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137477962.76499999</v>
      </c>
      <c r="C97" s="107">
        <v>110606620.56999999</v>
      </c>
      <c r="D97" s="52">
        <f>B97-C97</f>
        <v>26871342.194999993</v>
      </c>
      <c r="E97" s="107">
        <v>548793116.35899997</v>
      </c>
      <c r="F97" s="107">
        <v>595018815.60000002</v>
      </c>
      <c r="G97" s="68">
        <f>E97-F97</f>
        <v>-46225699.241000056</v>
      </c>
    </row>
    <row r="98" spans="1:7" s="15" customFormat="1" ht="13.5" x14ac:dyDescent="0.2">
      <c r="A98" s="66" t="s">
        <v>88</v>
      </c>
      <c r="B98" s="53">
        <v>150887927.63299999</v>
      </c>
      <c r="C98" s="107">
        <v>113952132.15800001</v>
      </c>
      <c r="D98" s="52">
        <f>B98-C98</f>
        <v>36935795.474999979</v>
      </c>
      <c r="E98" s="107">
        <v>552561847.70099998</v>
      </c>
      <c r="F98" s="107">
        <v>576200481.21300006</v>
      </c>
      <c r="G98" s="68">
        <f>E98-F98</f>
        <v>-23638633.512000084</v>
      </c>
    </row>
    <row r="99" spans="1:7" s="15" customFormat="1" ht="12" x14ac:dyDescent="0.2">
      <c r="A99" s="69" t="s">
        <v>16</v>
      </c>
      <c r="B99" s="52">
        <f>B97-B98</f>
        <v>-13409964.868000001</v>
      </c>
      <c r="C99" s="52">
        <f>C97-C98</f>
        <v>-3345511.5880000144</v>
      </c>
      <c r="D99" s="70"/>
      <c r="E99" s="52">
        <f>E97-E98</f>
        <v>-3768731.3420000076</v>
      </c>
      <c r="F99" s="70">
        <f>F97-F98</f>
        <v>18818334.386999965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1107.2995951055</v>
      </c>
      <c r="C111" s="108">
        <v>942.09388485014597</v>
      </c>
      <c r="D111" s="73">
        <f>IFERROR(((B111/C111)-1)*100,IF(B111+C111&lt;&gt;0,100,0))</f>
        <v>17.536013439003728</v>
      </c>
      <c r="E111" s="72"/>
      <c r="F111" s="109">
        <v>1107.4981284753001</v>
      </c>
      <c r="G111" s="109">
        <v>1101.1378314916001</v>
      </c>
    </row>
    <row r="112" spans="1:7" s="15" customFormat="1" ht="12" x14ac:dyDescent="0.2">
      <c r="A112" s="66" t="s">
        <v>50</v>
      </c>
      <c r="B112" s="109">
        <v>1090.4956187381499</v>
      </c>
      <c r="C112" s="108">
        <v>928.53703738409399</v>
      </c>
      <c r="D112" s="73">
        <f>IFERROR(((B112/C112)-1)*100,IF(B112+C112&lt;&gt;0,100,0))</f>
        <v>17.442339382641237</v>
      </c>
      <c r="E112" s="72"/>
      <c r="F112" s="109">
        <v>1090.6852477943801</v>
      </c>
      <c r="G112" s="109">
        <v>1084.4346384549999</v>
      </c>
    </row>
    <row r="113" spans="1:7" s="15" customFormat="1" ht="12" x14ac:dyDescent="0.2">
      <c r="A113" s="66" t="s">
        <v>51</v>
      </c>
      <c r="B113" s="109">
        <v>1200.56423214495</v>
      </c>
      <c r="C113" s="108">
        <v>1012.04404560041</v>
      </c>
      <c r="D113" s="73">
        <f>IFERROR(((B113/C113)-1)*100,IF(B113+C113&lt;&gt;0,100,0))</f>
        <v>18.62766619339158</v>
      </c>
      <c r="E113" s="72"/>
      <c r="F113" s="109">
        <v>1200.71700291562</v>
      </c>
      <c r="G113" s="109">
        <v>1193.6651707465301</v>
      </c>
    </row>
    <row r="114" spans="1:7" s="25" customFormat="1" ht="12" x14ac:dyDescent="0.2">
      <c r="A114" s="69" t="s">
        <v>52</v>
      </c>
      <c r="B114" s="73"/>
      <c r="C114" s="72"/>
      <c r="D114" s="74"/>
      <c r="E114" s="72"/>
      <c r="F114" s="58"/>
      <c r="G114" s="58"/>
    </row>
    <row r="115" spans="1:7" s="15" customFormat="1" ht="12" x14ac:dyDescent="0.2">
      <c r="A115" s="66" t="s">
        <v>56</v>
      </c>
      <c r="B115" s="109">
        <v>785.47222567843903</v>
      </c>
      <c r="C115" s="108">
        <v>714.22711554763305</v>
      </c>
      <c r="D115" s="73">
        <f>IFERROR(((B115/C115)-1)*100,IF(B115+C115&lt;&gt;0,100,0))</f>
        <v>9.9751337606636348</v>
      </c>
      <c r="E115" s="72"/>
      <c r="F115" s="109">
        <v>785.47222567843903</v>
      </c>
      <c r="G115" s="109">
        <v>784.37661568856595</v>
      </c>
    </row>
    <row r="116" spans="1:7" s="15" customFormat="1" ht="12" x14ac:dyDescent="0.2">
      <c r="A116" s="66" t="s">
        <v>57</v>
      </c>
      <c r="B116" s="109">
        <v>1075.6769913518201</v>
      </c>
      <c r="C116" s="108">
        <v>940.15761982336505</v>
      </c>
      <c r="D116" s="73">
        <f>IFERROR(((B116/C116)-1)*100,IF(B116+C116&lt;&gt;0,100,0))</f>
        <v>14.414537378734016</v>
      </c>
      <c r="E116" s="72"/>
      <c r="F116" s="109">
        <v>1075.8633012989201</v>
      </c>
      <c r="G116" s="109">
        <v>1070.3528719451699</v>
      </c>
    </row>
    <row r="117" spans="1:7" s="15" customFormat="1" ht="12" x14ac:dyDescent="0.2">
      <c r="A117" s="66" t="s">
        <v>59</v>
      </c>
      <c r="B117" s="109">
        <v>1288.9112904974399</v>
      </c>
      <c r="C117" s="108">
        <v>1088.5281789508999</v>
      </c>
      <c r="D117" s="73">
        <f>IFERROR(((B117/C117)-1)*100,IF(B117+C117&lt;&gt;0,100,0))</f>
        <v>18.4086287724462</v>
      </c>
      <c r="E117" s="72"/>
      <c r="F117" s="109">
        <v>1289.11715047549</v>
      </c>
      <c r="G117" s="109">
        <v>1281.0277174461601</v>
      </c>
    </row>
    <row r="118" spans="1:7" s="15" customFormat="1" ht="12" x14ac:dyDescent="0.2">
      <c r="A118" s="66" t="s">
        <v>58</v>
      </c>
      <c r="B118" s="109">
        <v>1195.98768244849</v>
      </c>
      <c r="C118" s="108">
        <v>984.60817563857495</v>
      </c>
      <c r="D118" s="73">
        <f>IFERROR(((B118/C118)-1)*100,IF(B118+C118&lt;&gt;0,100,0))</f>
        <v>21.468388343700617</v>
      </c>
      <c r="E118" s="72"/>
      <c r="F118" s="109">
        <v>1197.32753047714</v>
      </c>
      <c r="G118" s="109">
        <v>1187.6459795851599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364</v>
      </c>
      <c r="C127" s="53">
        <v>45</v>
      </c>
      <c r="D127" s="73">
        <f>IFERROR(((B127/C127)-1)*100,IF(B127+C127&lt;&gt;0,100,0))</f>
        <v>708.88888888888891</v>
      </c>
      <c r="E127" s="53">
        <v>2204</v>
      </c>
      <c r="F127" s="53">
        <v>2882</v>
      </c>
      <c r="G127" s="73">
        <f>IFERROR(((E127/F127)-1)*100,IF(E127+F127&lt;&gt;0,100,0))</f>
        <v>-23.525329632199863</v>
      </c>
    </row>
    <row r="128" spans="1:7" s="15" customFormat="1" ht="12" x14ac:dyDescent="0.2">
      <c r="A128" s="66" t="s">
        <v>74</v>
      </c>
      <c r="B128" s="54">
        <v>12</v>
      </c>
      <c r="C128" s="53">
        <v>0</v>
      </c>
      <c r="D128" s="73">
        <f>IFERROR(((B128/C128)-1)*100,IF(B128+C128&lt;&gt;0,100,0))</f>
        <v>100</v>
      </c>
      <c r="E128" s="53">
        <v>73</v>
      </c>
      <c r="F128" s="53">
        <v>73</v>
      </c>
      <c r="G128" s="73">
        <f>IFERROR(((E128/F128)-1)*100,IF(E128+F128&lt;&gt;0,100,0))</f>
        <v>0</v>
      </c>
    </row>
    <row r="129" spans="1:7" s="25" customFormat="1" ht="12" x14ac:dyDescent="0.2">
      <c r="A129" s="69" t="s">
        <v>34</v>
      </c>
      <c r="B129" s="70">
        <f>SUM(B126:B128)</f>
        <v>376</v>
      </c>
      <c r="C129" s="70">
        <f>SUM(C126:C128)</f>
        <v>45</v>
      </c>
      <c r="D129" s="73">
        <f>IFERROR(((B129/C129)-1)*100,IF(B129+C129&lt;&gt;0,100,0))</f>
        <v>735.55555555555566</v>
      </c>
      <c r="E129" s="70">
        <f>SUM(E126:E128)</f>
        <v>2277</v>
      </c>
      <c r="F129" s="70">
        <f>SUM(F126:F128)</f>
        <v>2955</v>
      </c>
      <c r="G129" s="73">
        <f>IFERROR(((E129/F129)-1)*100,IF(E129+F129&lt;&gt;0,100,0))</f>
        <v>-22.944162436548222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64</v>
      </c>
      <c r="C132" s="53">
        <v>21</v>
      </c>
      <c r="D132" s="73">
        <f>IFERROR(((B132/C132)-1)*100,IF(B132+C132&lt;&gt;0,100,0))</f>
        <v>204.76190476190476</v>
      </c>
      <c r="E132" s="53">
        <v>332</v>
      </c>
      <c r="F132" s="53">
        <v>367</v>
      </c>
      <c r="G132" s="73">
        <f>IFERROR(((E132/F132)-1)*100,IF(E132+F132&lt;&gt;0,100,0))</f>
        <v>-9.5367847411444107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64</v>
      </c>
      <c r="C134" s="70">
        <f>SUM(C132:C133)</f>
        <v>21</v>
      </c>
      <c r="D134" s="73">
        <f>IFERROR(((B134/C134)-1)*100,IF(B134+C134&lt;&gt;0,100,0))</f>
        <v>204.76190476190476</v>
      </c>
      <c r="E134" s="70">
        <f>SUM(E132:E133)</f>
        <v>332</v>
      </c>
      <c r="F134" s="70">
        <f>SUM(F132:F133)</f>
        <v>367</v>
      </c>
      <c r="G134" s="73">
        <f>IFERROR(((E134/F134)-1)*100,IF(E134+F134&lt;&gt;0,100,0))</f>
        <v>-9.5367847411444107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850228</v>
      </c>
      <c r="C138" s="53">
        <v>24817</v>
      </c>
      <c r="D138" s="73">
        <f>IFERROR(((B138/C138)-1)*100,IF(B138+C138&lt;&gt;0,100,0))</f>
        <v>3325.9902486198976</v>
      </c>
      <c r="E138" s="53">
        <v>3552252</v>
      </c>
      <c r="F138" s="53">
        <v>2988249</v>
      </c>
      <c r="G138" s="73">
        <f>IFERROR(((E138/F138)-1)*100,IF(E138+F138&lt;&gt;0,100,0))</f>
        <v>18.874029573840744</v>
      </c>
    </row>
    <row r="139" spans="1:7" s="15" customFormat="1" ht="12" x14ac:dyDescent="0.2">
      <c r="A139" s="66" t="s">
        <v>74</v>
      </c>
      <c r="B139" s="54">
        <v>189</v>
      </c>
      <c r="C139" s="53">
        <v>0</v>
      </c>
      <c r="D139" s="73">
        <f>IFERROR(((B139/C139)-1)*100,IF(B139+C139&lt;&gt;0,100,0))</f>
        <v>100</v>
      </c>
      <c r="E139" s="53">
        <v>3760</v>
      </c>
      <c r="F139" s="53">
        <v>3213</v>
      </c>
      <c r="G139" s="73">
        <f>IFERROR(((E139/F139)-1)*100,IF(E139+F139&lt;&gt;0,100,0))</f>
        <v>17.024587612822906</v>
      </c>
    </row>
    <row r="140" spans="1:7" s="15" customFormat="1" ht="12" x14ac:dyDescent="0.2">
      <c r="A140" s="69" t="s">
        <v>34</v>
      </c>
      <c r="B140" s="70">
        <f>SUM(B137:B139)</f>
        <v>850417</v>
      </c>
      <c r="C140" s="70">
        <f>SUM(C137:C139)</f>
        <v>24817</v>
      </c>
      <c r="D140" s="73">
        <f>IFERROR(((B140/C140)-1)*100,IF(B140+C140&lt;&gt;0,100,0))</f>
        <v>3326.7518233468991</v>
      </c>
      <c r="E140" s="70">
        <f>SUM(E137:E139)</f>
        <v>3556012</v>
      </c>
      <c r="F140" s="70">
        <f>SUM(F137:F139)</f>
        <v>2991462</v>
      </c>
      <c r="G140" s="73">
        <f>IFERROR(((E140/F140)-1)*100,IF(E140+F140&lt;&gt;0,100,0))</f>
        <v>18.87204316819</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50359</v>
      </c>
      <c r="C143" s="53">
        <v>74020</v>
      </c>
      <c r="D143" s="73">
        <f>IFERROR(((B143/C143)-1)*100,)</f>
        <v>-31.965684950013507</v>
      </c>
      <c r="E143" s="53">
        <v>83080</v>
      </c>
      <c r="F143" s="53">
        <v>234240</v>
      </c>
      <c r="G143" s="73">
        <f>IFERROR(((E143/F143)-1)*100,)</f>
        <v>-64.532103825136616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50359</v>
      </c>
      <c r="C145" s="70">
        <f>SUM(C143:C144)</f>
        <v>74020</v>
      </c>
      <c r="D145" s="73">
        <f>IFERROR(((B145/C145)-1)*100,)</f>
        <v>-31.965684950013507</v>
      </c>
      <c r="E145" s="70">
        <f>SUM(E143:E144)</f>
        <v>83080</v>
      </c>
      <c r="F145" s="70">
        <f>SUM(F143:F144)</f>
        <v>234240</v>
      </c>
      <c r="G145" s="73">
        <f>IFERROR(((E145/F145)-1)*100,)</f>
        <v>-64.532103825136616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77127469.849810004</v>
      </c>
      <c r="C149" s="53">
        <v>2313523.43695</v>
      </c>
      <c r="D149" s="73">
        <f>IFERROR(((B149/C149)-1)*100,IF(B149+C149&lt;&gt;0,100,0))</f>
        <v>3233.7665233030825</v>
      </c>
      <c r="E149" s="53">
        <v>327158216.94204003</v>
      </c>
      <c r="F149" s="53">
        <v>261329194.21544999</v>
      </c>
      <c r="G149" s="73">
        <f>IFERROR(((E149/F149)-1)*100,IF(E149+F149&lt;&gt;0,100,0))</f>
        <v>25.190076035790334</v>
      </c>
    </row>
    <row r="150" spans="1:7" x14ac:dyDescent="0.2">
      <c r="A150" s="66" t="s">
        <v>74</v>
      </c>
      <c r="B150" s="54">
        <v>2090211.83</v>
      </c>
      <c r="C150" s="53">
        <v>0</v>
      </c>
      <c r="D150" s="73">
        <f>IFERROR(((B150/C150)-1)*100,IF(B150+C150&lt;&gt;0,100,0))</f>
        <v>100</v>
      </c>
      <c r="E150" s="53">
        <v>27916935.93</v>
      </c>
      <c r="F150" s="53">
        <v>22861970.829999998</v>
      </c>
      <c r="G150" s="73">
        <f>IFERROR(((E150/F150)-1)*100,IF(E150+F150&lt;&gt;0,100,0))</f>
        <v>22.110801984607399</v>
      </c>
    </row>
    <row r="151" spans="1:7" s="15" customFormat="1" ht="12" x14ac:dyDescent="0.2">
      <c r="A151" s="69" t="s">
        <v>34</v>
      </c>
      <c r="B151" s="70">
        <f>SUM(B148:B150)</f>
        <v>79217681.679810002</v>
      </c>
      <c r="C151" s="70">
        <f>SUM(C148:C150)</f>
        <v>2313523.43695</v>
      </c>
      <c r="D151" s="73">
        <f>IFERROR(((B151/C151)-1)*100,IF(B151+C151&lt;&gt;0,100,0))</f>
        <v>3324.1140770220804</v>
      </c>
      <c r="E151" s="70">
        <f>SUM(E148:E150)</f>
        <v>355075152.87204003</v>
      </c>
      <c r="F151" s="70">
        <f>SUM(F148:F150)</f>
        <v>284191165.04544997</v>
      </c>
      <c r="G151" s="73">
        <f>IFERROR(((E151/F151)-1)*100,IF(E151+F151&lt;&gt;0,100,0))</f>
        <v>24.942361531630919</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55178.667300000001</v>
      </c>
      <c r="C154" s="53">
        <v>80740.92</v>
      </c>
      <c r="D154" s="73">
        <f>IFERROR(((B154/C154)-1)*100,IF(B154+C154&lt;&gt;0,100,0))</f>
        <v>-31.659600485107177</v>
      </c>
      <c r="E154" s="53">
        <v>101012.23959</v>
      </c>
      <c r="F154" s="53">
        <v>94558.262000000002</v>
      </c>
      <c r="G154" s="73">
        <f>IFERROR(((E154/F154)-1)*100,IF(E154+F154&lt;&gt;0,100,0))</f>
        <v>6.8253978589411846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55178.667300000001</v>
      </c>
      <c r="C156" s="70">
        <f>SUM(C154:C155)</f>
        <v>80740.92</v>
      </c>
      <c r="D156" s="73">
        <f>IFERROR(((B156/C156)-1)*100,IF(B156+C156&lt;&gt;0,100,0))</f>
        <v>-31.659600485107177</v>
      </c>
      <c r="E156" s="70">
        <f>SUM(E154:E155)</f>
        <v>101012.23959</v>
      </c>
      <c r="F156" s="70">
        <f>SUM(F154:F155)</f>
        <v>94558.262000000002</v>
      </c>
      <c r="G156" s="73">
        <f>IFERROR(((E156/F156)-1)*100,IF(E156+F156&lt;&gt;0,100,0))</f>
        <v>6.8253978589411846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1247357</v>
      </c>
      <c r="C160" s="53">
        <v>1442588</v>
      </c>
      <c r="D160" s="73">
        <f>IFERROR(((B160/C160)-1)*100,IF(B160+C160&lt;&gt;0,100,0))</f>
        <v>-13.533385831574918</v>
      </c>
      <c r="E160" s="65"/>
      <c r="F160" s="65"/>
      <c r="G160" s="52"/>
    </row>
    <row r="161" spans="1:7" s="15" customFormat="1" ht="12" x14ac:dyDescent="0.2">
      <c r="A161" s="66" t="s">
        <v>74</v>
      </c>
      <c r="B161" s="54">
        <v>1612</v>
      </c>
      <c r="C161" s="53">
        <v>1407</v>
      </c>
      <c r="D161" s="73">
        <f>IFERROR(((B161/C161)-1)*100,IF(B161+C161&lt;&gt;0,100,0))</f>
        <v>14.570007107320549</v>
      </c>
      <c r="E161" s="65"/>
      <c r="F161" s="65"/>
      <c r="G161" s="52"/>
    </row>
    <row r="162" spans="1:7" s="25" customFormat="1" ht="12" x14ac:dyDescent="0.2">
      <c r="A162" s="69" t="s">
        <v>34</v>
      </c>
      <c r="B162" s="70">
        <f>SUM(B159:B161)</f>
        <v>1248969</v>
      </c>
      <c r="C162" s="70">
        <f>SUM(C159:C161)</f>
        <v>1443995</v>
      </c>
      <c r="D162" s="73">
        <f>IFERROR(((B162/C162)-1)*100,IF(B162+C162&lt;&gt;0,100,0))</f>
        <v>-13.506002444606802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165610</v>
      </c>
      <c r="C165" s="53">
        <v>125339</v>
      </c>
      <c r="D165" s="73">
        <f>IFERROR(((B165/C165)-1)*100,IF(B165+C165&lt;&gt;0,100,0))</f>
        <v>32.129664350282042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165610</v>
      </c>
      <c r="C167" s="70">
        <f>SUM(C165:C166)</f>
        <v>125339</v>
      </c>
      <c r="D167" s="73">
        <f>IFERROR(((B167/C167)-1)*100,IF(B167+C167&lt;&gt;0,100,0))</f>
        <v>32.129664350282042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37768</v>
      </c>
      <c r="C175" s="88">
        <v>34180</v>
      </c>
      <c r="D175" s="73">
        <f>IFERROR(((B175/C175)-1)*100,IF(B175+C175&lt;&gt;0,100,0))</f>
        <v>10.497366881217097</v>
      </c>
      <c r="E175" s="88">
        <v>158300</v>
      </c>
      <c r="F175" s="88">
        <v>181012</v>
      </c>
      <c r="G175" s="73">
        <f>IFERROR(((E175/F175)-1)*100,IF(E175+F175&lt;&gt;0,100,0))</f>
        <v>-12.547234437495858</v>
      </c>
    </row>
    <row r="176" spans="1:7" x14ac:dyDescent="0.2">
      <c r="A176" s="66" t="s">
        <v>32</v>
      </c>
      <c r="B176" s="87">
        <v>145090</v>
      </c>
      <c r="C176" s="88">
        <v>143456</v>
      </c>
      <c r="D176" s="73">
        <f t="shared" ref="D176:D178" si="5">IFERROR(((B176/C176)-1)*100,IF(B176+C176&lt;&gt;0,100,0))</f>
        <v>1.1390252063350426</v>
      </c>
      <c r="E176" s="88">
        <v>615210</v>
      </c>
      <c r="F176" s="88">
        <v>718242</v>
      </c>
      <c r="G176" s="73">
        <f>IFERROR(((E176/F176)-1)*100,IF(E176+F176&lt;&gt;0,100,0))</f>
        <v>-14.345025771258157</v>
      </c>
    </row>
    <row r="177" spans="1:7" x14ac:dyDescent="0.2">
      <c r="A177" s="66" t="s">
        <v>91</v>
      </c>
      <c r="B177" s="87">
        <v>69166399.245900005</v>
      </c>
      <c r="C177" s="88">
        <v>71338570.415360004</v>
      </c>
      <c r="D177" s="73">
        <f t="shared" si="5"/>
        <v>-3.0448762244782879</v>
      </c>
      <c r="E177" s="88">
        <v>297419097.07836998</v>
      </c>
      <c r="F177" s="88">
        <v>303391030.54518801</v>
      </c>
      <c r="G177" s="73">
        <f>IFERROR(((E177/F177)-1)*100,IF(E177+F177&lt;&gt;0,100,0))</f>
        <v>-1.9683948652293948</v>
      </c>
    </row>
    <row r="178" spans="1:7" x14ac:dyDescent="0.2">
      <c r="A178" s="66" t="s">
        <v>92</v>
      </c>
      <c r="B178" s="87">
        <v>185804</v>
      </c>
      <c r="C178" s="88">
        <v>227282</v>
      </c>
      <c r="D178" s="73">
        <f t="shared" si="5"/>
        <v>-18.249575417322973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2224</v>
      </c>
      <c r="C181" s="88">
        <v>1488</v>
      </c>
      <c r="D181" s="73">
        <f t="shared" ref="D181:D184" si="6">IFERROR(((B181/C181)-1)*100,IF(B181+C181&lt;&gt;0,100,0))</f>
        <v>49.462365591397848</v>
      </c>
      <c r="E181" s="88">
        <v>8680</v>
      </c>
      <c r="F181" s="88">
        <v>6042</v>
      </c>
      <c r="G181" s="73">
        <f t="shared" ref="G181" si="7">IFERROR(((E181/F181)-1)*100,IF(E181+F181&lt;&gt;0,100,0))</f>
        <v>43.661039390930156</v>
      </c>
    </row>
    <row r="182" spans="1:7" x14ac:dyDescent="0.2">
      <c r="A182" s="66" t="s">
        <v>32</v>
      </c>
      <c r="B182" s="87">
        <v>18460</v>
      </c>
      <c r="C182" s="88">
        <v>9050</v>
      </c>
      <c r="D182" s="73">
        <f t="shared" si="6"/>
        <v>103.97790055248618</v>
      </c>
      <c r="E182" s="88">
        <v>90864</v>
      </c>
      <c r="F182" s="88">
        <v>53226</v>
      </c>
      <c r="G182" s="73">
        <f t="shared" ref="G182" si="8">IFERROR(((E182/F182)-1)*100,IF(E182+F182&lt;&gt;0,100,0))</f>
        <v>70.713561041596208</v>
      </c>
    </row>
    <row r="183" spans="1:7" x14ac:dyDescent="0.2">
      <c r="A183" s="66" t="s">
        <v>91</v>
      </c>
      <c r="B183" s="87">
        <v>633457.97010000004</v>
      </c>
      <c r="C183" s="88">
        <v>138485.98412000001</v>
      </c>
      <c r="D183" s="73">
        <f t="shared" si="6"/>
        <v>357.41666503311984</v>
      </c>
      <c r="E183" s="88">
        <v>2673062.3229200002</v>
      </c>
      <c r="F183" s="88">
        <v>727468.55322</v>
      </c>
      <c r="G183" s="73">
        <f t="shared" ref="G183" si="9">IFERROR(((E183/F183)-1)*100,IF(E183+F183&lt;&gt;0,100,0))</f>
        <v>267.44713033823973</v>
      </c>
    </row>
    <row r="184" spans="1:7" x14ac:dyDescent="0.2">
      <c r="A184" s="66" t="s">
        <v>92</v>
      </c>
      <c r="B184" s="87">
        <v>113584</v>
      </c>
      <c r="C184" s="88">
        <v>85736</v>
      </c>
      <c r="D184" s="73">
        <f t="shared" si="6"/>
        <v>32.481104786787341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2025-02-10T10:30:51Z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