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616C0092-97B8-4E71-B129-527B001880EC}"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<sst xmlns="http://schemas.openxmlformats.org/spreadsheetml/2006/main" count="265" uniqueCount="100">
  <si>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</si>
  <si>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</si>
  <si>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</si>
  <si>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</si>
  <si>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</si>
  <si>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</si>
  <si>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</si>
  <si>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</si>
  <si>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</si>
  <si>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</si>
  <si>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</si>
  <si>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</si>
  <si>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</si>
  <si>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</si>
  <si>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</si>
  <si>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</si>
  <si>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</si>
  <si>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</si>
  <si>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</si>
  <si>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</si>
  <si>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</si>
  <si>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</si>
  <si>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</si>
  <si>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</si>
  <si>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</si>
  <si>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</si>
  <si>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</si>
  <si>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</si>
  <si>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</si>
  <si>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</si>
  <si>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</si>
  <si>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</si>
  <si>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</si>
  <si>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</si>
  <si>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</si>
  <si>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</si>
  <si>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</si>
  <si>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</si>
  <si>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</si>
  <si>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</si>
  <si>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</si>
  <si>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</si>
  <si>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</si>
  <si>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</si>
  <si>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</si>
  <si>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</si>
  <si>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</si>
  <si>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</si>
  <si>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</si>
  <si>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</si>
  <si>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</si>
  <si>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</si>
  <si>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</si>
  <si>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</si>
  <si>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</si>
  <si>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</si>
  <si>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</si>
  <si>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</si>
  <si>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</si>
  <si>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</si>
  <si>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</si>
  <si>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</si>
  <si>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</si>
  <si>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</si>
  <si>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</si>
  <si>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</si>
  <si>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</si>
  <si>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</si>
  <si>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</si>
  <si>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</si>
  <si>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</si>
  <si>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</si>
  <si>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</si>
  <si>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</si>
  <si>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</si>
  <si>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</si>
  <si>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</si>
  <si>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</si>
  <si>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</si>
  <si>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</si>
  <si>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</si>
  <si>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</si>
  <si>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</si>
  <si>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</si>
  <si>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</si>
  <si>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</si>
  <si>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</si>
  <si>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</si>
  <si>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</si>
  <si>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</si>
  <si>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</si>
  <si>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</si>
  <si>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</si>
  <si>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</si>
  <si>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</si>
  <si>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</si>
  <si>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</si>
  <si>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14 February 2025</t>
  </si>
  <si>
    <t>14.02.2025</t>
  </si>
  <si>
    <t>16.02.2024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</si>
</sst>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1657884</v>
      </c>
      <c r="C11" s="54">
        <v>1508131</v>
      </c>
      <c r="D11" s="73">
        <f>IFERROR(((B11/C11)-1)*100,IF(B11+C11&lt;&gt;0,100,0))</f>
        <v>9.9297076978061014</v>
      </c>
      <c r="E11" s="54">
        <v>10124083</v>
      </c>
      <c r="F11" s="54">
        <v>10440429</v>
      </c>
      <c r="G11" s="73">
        <f>IFERROR(((E11/F11)-1)*100,IF(E11+F11&lt;&gt;0,100,0))</f>
        <v>-3.0300095906020674</v>
      </c>
    </row>
    <row r="12" spans="1:7" s="15" customFormat="1" ht="12" x14ac:dyDescent="0.2">
      <c r="A12" s="51" t="s">
        <v>9</v>
      </c>
      <c r="B12" s="54">
        <v>1555108.527</v>
      </c>
      <c r="C12" s="54">
        <v>1419725.098</v>
      </c>
      <c r="D12" s="73">
        <f>IFERROR(((B12/C12)-1)*100,IF(B12+C12&lt;&gt;0,100,0))</f>
        <v>9.5358903769974681</v>
      </c>
      <c r="E12" s="54">
        <v>8925141.0199999996</v>
      </c>
      <c r="F12" s="54">
        <v>8193204.8210000005</v>
      </c>
      <c r="G12" s="73">
        <f>IFERROR(((E12/F12)-1)*100,IF(E12+F12&lt;&gt;0,100,0))</f>
        <v>8.9334541853997465</v>
      </c>
    </row>
    <row r="13" spans="1:7" s="15" customFormat="1" ht="12" x14ac:dyDescent="0.2">
      <c r="A13" s="51" t="s">
        <v>10</v>
      </c>
      <c r="B13" s="54">
        <v>121631006.80802999</v>
      </c>
      <c r="C13" s="54">
        <v>83945700.777900398</v>
      </c>
      <c r="D13" s="73">
        <f>IFERROR(((B13/C13)-1)*100,IF(B13+C13&lt;&gt;0,100,0))</f>
        <v>44.892478924960798</v>
      </c>
      <c r="E13" s="54">
        <v>696189944.78847897</v>
      </c>
      <c r="F13" s="54">
        <v>538750580.63143396</v>
      </c>
      <c r="G13" s="73">
        <f>IFERROR(((E13/F13)-1)*100,IF(E13+F13&lt;&gt;0,100,0))</f>
        <v>29.223052339455613</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579</v>
      </c>
      <c r="C16" s="54">
        <v>638</v>
      </c>
      <c r="D16" s="73">
        <f>IFERROR(((B16/C16)-1)*100,IF(B16+C16&lt;&gt;0,100,0))</f>
        <v>-9.2476489028213145</v>
      </c>
      <c r="E16" s="54">
        <v>2818</v>
      </c>
      <c r="F16" s="54">
        <v>2750</v>
      </c>
      <c r="G16" s="73">
        <f>IFERROR(((E16/F16)-1)*100,IF(E16+F16&lt;&gt;0,100,0))</f>
        <v>2.4727272727272709</v>
      </c>
    </row>
    <row r="17" spans="1:7" s="15" customFormat="1" ht="12" x14ac:dyDescent="0.2">
      <c r="A17" s="51" t="s">
        <v>9</v>
      </c>
      <c r="B17" s="54">
        <v>237551.77600000001</v>
      </c>
      <c r="C17" s="54">
        <v>267589.90999999997</v>
      </c>
      <c r="D17" s="73">
        <f>IFERROR(((B17/C17)-1)*100,IF(B17+C17&lt;&gt;0,100,0))</f>
        <v>-11.225435966550446</v>
      </c>
      <c r="E17" s="54">
        <v>1067195.656</v>
      </c>
      <c r="F17" s="54">
        <v>1286717.223</v>
      </c>
      <c r="G17" s="73">
        <f>IFERROR(((E17/F17)-1)*100,IF(E17+F17&lt;&gt;0,100,0))</f>
        <v>-17.060591330873955</v>
      </c>
    </row>
    <row r="18" spans="1:7" s="15" customFormat="1" ht="12" x14ac:dyDescent="0.2">
      <c r="A18" s="51" t="s">
        <v>10</v>
      </c>
      <c r="B18" s="54">
        <v>16056651.373250199</v>
      </c>
      <c r="C18" s="54">
        <v>11335057.992775399</v>
      </c>
      <c r="D18" s="73">
        <f>IFERROR(((B18/C18)-1)*100,IF(B18+C18&lt;&gt;0,100,0))</f>
        <v>41.654779212282733</v>
      </c>
      <c r="E18" s="54">
        <v>89967752.767379001</v>
      </c>
      <c r="F18" s="54">
        <v>61831440.640644699</v>
      </c>
      <c r="G18" s="73">
        <f>IFERROR(((E18/F18)-1)*100,IF(E18+F18&lt;&gt;0,100,0))</f>
        <v>45.504862631712626</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15176773.972139999</v>
      </c>
      <c r="C24" s="53">
        <v>9631465.2075100001</v>
      </c>
      <c r="D24" s="52">
        <f>B24-C24</f>
        <v>5545308.7646299992</v>
      </c>
      <c r="E24" s="54">
        <v>79463346.621910006</v>
      </c>
      <c r="F24" s="54">
        <v>79914102.614150003</v>
      </c>
      <c r="G24" s="52">
        <f>E24-F24</f>
        <v>-450755.99223999679</v>
      </c>
    </row>
    <row r="25" spans="1:7" s="15" customFormat="1" ht="12" x14ac:dyDescent="0.2">
      <c r="A25" s="55" t="s">
        <v>15</v>
      </c>
      <c r="B25" s="53">
        <v>20338520.98285</v>
      </c>
      <c r="C25" s="53">
        <v>12197168.069399999</v>
      </c>
      <c r="D25" s="52">
        <f>B25-C25</f>
        <v>8141352.9134500008</v>
      </c>
      <c r="E25" s="54">
        <v>114787632.14842001</v>
      </c>
      <c r="F25" s="54">
        <v>95892581.018790007</v>
      </c>
      <c r="G25" s="52">
        <f>E25-F25</f>
        <v>18895051.129629999</v>
      </c>
    </row>
    <row r="26" spans="1:7" s="25" customFormat="1" ht="12" x14ac:dyDescent="0.2">
      <c r="A26" s="56" t="s">
        <v>16</v>
      </c>
      <c r="B26" s="57">
        <f>B24-B25</f>
        <v>-5161747.010710001</v>
      </c>
      <c r="C26" s="57">
        <f>C24-C25</f>
        <v>-2565702.8618899994</v>
      </c>
      <c r="D26" s="57"/>
      <c r="E26" s="57">
        <f>E24-E25</f>
        <v>-35324285.52651</v>
      </c>
      <c r="F26" s="57">
        <f>F24-F25</f>
        <v>-15978478.404640004</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88717.132111540006</v>
      </c>
      <c r="C33" s="104">
        <v>73616.055657189994</v>
      </c>
      <c r="D33" s="73">
        <f t="shared" ref="D33:D42" si="0">IFERROR(((B33/C33)-1)*100,IF(B33+C33&lt;&gt;0,100,0))</f>
        <v>20.513291997973425</v>
      </c>
      <c r="E33" s="51"/>
      <c r="F33" s="104">
        <v>89008.21</v>
      </c>
      <c r="G33" s="104">
        <v>87347.82</v>
      </c>
    </row>
    <row r="34" spans="1:7" s="15" customFormat="1" ht="12" x14ac:dyDescent="0.2">
      <c r="A34" s="51" t="s">
        <v>23</v>
      </c>
      <c r="B34" s="104">
        <v>89479.088012499997</v>
      </c>
      <c r="C34" s="104">
        <v>76516.19487901</v>
      </c>
      <c r="D34" s="73">
        <f t="shared" si="0"/>
        <v>16.941371893868173</v>
      </c>
      <c r="E34" s="51"/>
      <c r="F34" s="104">
        <v>90693.71</v>
      </c>
      <c r="G34" s="104">
        <v>89200.46</v>
      </c>
    </row>
    <row r="35" spans="1:7" s="15" customFormat="1" ht="12" x14ac:dyDescent="0.2">
      <c r="A35" s="51" t="s">
        <v>24</v>
      </c>
      <c r="B35" s="104">
        <v>89443.104446989993</v>
      </c>
      <c r="C35" s="104">
        <v>71709.754031460005</v>
      </c>
      <c r="D35" s="73">
        <f t="shared" si="0"/>
        <v>24.729342130709497</v>
      </c>
      <c r="E35" s="51"/>
      <c r="F35" s="104">
        <v>89993.46</v>
      </c>
      <c r="G35" s="104">
        <v>88966.82</v>
      </c>
    </row>
    <row r="36" spans="1:7" s="15" customFormat="1" ht="12" x14ac:dyDescent="0.2">
      <c r="A36" s="51" t="s">
        <v>25</v>
      </c>
      <c r="B36" s="104">
        <v>80972.255662580006</v>
      </c>
      <c r="C36" s="104">
        <v>67152.567030039994</v>
      </c>
      <c r="D36" s="73">
        <f t="shared" si="0"/>
        <v>20.579538867602665</v>
      </c>
      <c r="E36" s="51"/>
      <c r="F36" s="104">
        <v>81266.5</v>
      </c>
      <c r="G36" s="104">
        <v>79535.14</v>
      </c>
    </row>
    <row r="37" spans="1:7" s="15" customFormat="1" ht="12" x14ac:dyDescent="0.2">
      <c r="A37" s="51" t="s">
        <v>79</v>
      </c>
      <c r="B37" s="104">
        <v>64109.532443930002</v>
      </c>
      <c r="C37" s="104">
        <v>50962.143208490001</v>
      </c>
      <c r="D37" s="73">
        <f t="shared" si="0"/>
        <v>25.798344433147236</v>
      </c>
      <c r="E37" s="51"/>
      <c r="F37" s="104">
        <v>65164.89</v>
      </c>
      <c r="G37" s="104">
        <v>62710.19</v>
      </c>
    </row>
    <row r="38" spans="1:7" s="15" customFormat="1" ht="12" x14ac:dyDescent="0.2">
      <c r="A38" s="51" t="s">
        <v>26</v>
      </c>
      <c r="B38" s="104">
        <v>125935.14840925</v>
      </c>
      <c r="C38" s="104">
        <v>103450.02117406001</v>
      </c>
      <c r="D38" s="73">
        <f t="shared" si="0"/>
        <v>21.73525629091715</v>
      </c>
      <c r="E38" s="51"/>
      <c r="F38" s="104">
        <v>126096.79</v>
      </c>
      <c r="G38" s="104">
        <v>121125.57</v>
      </c>
    </row>
    <row r="39" spans="1:7" s="15" customFormat="1" ht="12" x14ac:dyDescent="0.2">
      <c r="A39" s="51" t="s">
        <v>27</v>
      </c>
      <c r="B39" s="104">
        <v>20326.22618365</v>
      </c>
      <c r="C39" s="104">
        <v>17270.82347385</v>
      </c>
      <c r="D39" s="73">
        <f t="shared" si="0"/>
        <v>17.691123497534612</v>
      </c>
      <c r="E39" s="51"/>
      <c r="F39" s="104">
        <v>20625.759999999998</v>
      </c>
      <c r="G39" s="104">
        <v>20230.96</v>
      </c>
    </row>
    <row r="40" spans="1:7" s="15" customFormat="1" ht="12" x14ac:dyDescent="0.2">
      <c r="A40" s="51" t="s">
        <v>28</v>
      </c>
      <c r="B40" s="104">
        <v>124136.52056551</v>
      </c>
      <c r="C40" s="104">
        <v>103324.25267924</v>
      </c>
      <c r="D40" s="73">
        <f t="shared" si="0"/>
        <v>20.142674489869904</v>
      </c>
      <c r="E40" s="51"/>
      <c r="F40" s="104">
        <v>124212.37</v>
      </c>
      <c r="G40" s="104">
        <v>121361.06</v>
      </c>
    </row>
    <row r="41" spans="1:7" s="15" customFormat="1" ht="12" x14ac:dyDescent="0.2">
      <c r="A41" s="51" t="s">
        <v>29</v>
      </c>
      <c r="B41" s="59"/>
      <c r="C41" s="59"/>
      <c r="D41" s="73">
        <f t="shared" si="0"/>
        <v>0</v>
      </c>
      <c r="E41" s="51"/>
      <c r="F41" s="59"/>
      <c r="G41" s="59"/>
    </row>
    <row r="42" spans="1:7" s="15" customFormat="1" ht="12" x14ac:dyDescent="0.2">
      <c r="A42" s="51" t="s">
        <v>78</v>
      </c>
      <c r="B42" s="104">
        <v>540.14092320999998</v>
      </c>
      <c r="C42" s="104">
        <v>632.40303698000002</v>
      </c>
      <c r="D42" s="73">
        <f t="shared" si="0"/>
        <v>-14.589131989402171</v>
      </c>
      <c r="E42" s="51"/>
      <c r="F42" s="104">
        <v>547.83000000000004</v>
      </c>
      <c r="G42" s="104">
        <v>535.89</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20630.042555350701</v>
      </c>
      <c r="D48" s="59"/>
      <c r="E48" s="105">
        <v>18309.317006946199</v>
      </c>
      <c r="F48" s="59"/>
      <c r="G48" s="73">
        <f>IFERROR(((C48/E48)-1)*100,IF(C48+E48&lt;&gt;0,100,0))</f>
        <v>12.675107146400189</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4065</v>
      </c>
      <c r="D54" s="62"/>
      <c r="E54" s="106">
        <v>778748</v>
      </c>
      <c r="F54" s="106">
        <v>96901206.555000007</v>
      </c>
      <c r="G54" s="106">
        <v>10913606.952579999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5209</v>
      </c>
      <c r="C68" s="53">
        <v>6750</v>
      </c>
      <c r="D68" s="73">
        <f>IFERROR(((B68/C68)-1)*100,IF(B68+C68&lt;&gt;0,100,0))</f>
        <v>-22.829629629629633</v>
      </c>
      <c r="E68" s="53">
        <v>35467</v>
      </c>
      <c r="F68" s="53">
        <v>35011</v>
      </c>
      <c r="G68" s="73">
        <f>IFERROR(((E68/F68)-1)*100,IF(E68+F68&lt;&gt;0,100,0))</f>
        <v>1.3024478021193442</v>
      </c>
    </row>
    <row r="69" spans="1:7" s="15" customFormat="1" ht="12" x14ac:dyDescent="0.2">
      <c r="A69" s="66" t="s">
        <v>54</v>
      </c>
      <c r="B69" s="54">
        <v>283806925.375</v>
      </c>
      <c r="C69" s="53">
        <v>306231758.49599999</v>
      </c>
      <c r="D69" s="73">
        <f>IFERROR(((B69/C69)-1)*100,IF(B69+C69&lt;&gt;0,100,0))</f>
        <v>-7.3228306662690308</v>
      </c>
      <c r="E69" s="53">
        <v>1662891548.027</v>
      </c>
      <c r="F69" s="53">
        <v>1402619813.9660001</v>
      </c>
      <c r="G69" s="73">
        <f>IFERROR(((E69/F69)-1)*100,IF(E69+F69&lt;&gt;0,100,0))</f>
        <v>18.55611417074341</v>
      </c>
    </row>
    <row r="70" spans="1:7" s="15" customFormat="1" ht="12" x14ac:dyDescent="0.2">
      <c r="A70" s="66" t="s">
        <v>55</v>
      </c>
      <c r="B70" s="54">
        <v>262771694.11335999</v>
      </c>
      <c r="C70" s="53">
        <v>294912572.37374997</v>
      </c>
      <c r="D70" s="73">
        <f>IFERROR(((B70/C70)-1)*100,IF(B70+C70&lt;&gt;0,100,0))</f>
        <v>-10.898442884848281</v>
      </c>
      <c r="E70" s="53">
        <v>1545230666.8721199</v>
      </c>
      <c r="F70" s="53">
        <v>1268176128.4233501</v>
      </c>
      <c r="G70" s="73">
        <f>IFERROR(((E70/F70)-1)*100,IF(E70+F70&lt;&gt;0,100,0))</f>
        <v>21.846692445884131</v>
      </c>
    </row>
    <row r="71" spans="1:7" s="15" customFormat="1" ht="12" x14ac:dyDescent="0.2">
      <c r="A71" s="66" t="s">
        <v>93</v>
      </c>
      <c r="B71" s="73">
        <f>IFERROR(B69/B68/1000,)</f>
        <v>54.483955725667116</v>
      </c>
      <c r="C71" s="73">
        <f>IFERROR(C69/C68/1000,)</f>
        <v>45.367667925333336</v>
      </c>
      <c r="D71" s="73">
        <f>IFERROR(((B71/C71)-1)*100,IF(B71+C71&lt;&gt;0,100,0))</f>
        <v>20.094239393872915</v>
      </c>
      <c r="E71" s="73">
        <f>IFERROR(E69/E68/1000,)</f>
        <v>46.885599233851188</v>
      </c>
      <c r="F71" s="73">
        <f>IFERROR(F69/F68/1000,)</f>
        <v>40.062260831338726</v>
      </c>
      <c r="G71" s="73">
        <f>IFERROR(((E71/F71)-1)*100,IF(E71+F71&lt;&gt;0,100,0))</f>
        <v>17.031835600188838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2557</v>
      </c>
      <c r="C74" s="53">
        <v>2717</v>
      </c>
      <c r="D74" s="73">
        <f>IFERROR(((B74/C74)-1)*100,IF(B74+C74&lt;&gt;0,100,0))</f>
        <v>-5.8888479941111571</v>
      </c>
      <c r="E74" s="53">
        <v>15738</v>
      </c>
      <c r="F74" s="53">
        <v>17376</v>
      </c>
      <c r="G74" s="73">
        <f>IFERROR(((E74/F74)-1)*100,IF(E74+F74&lt;&gt;0,100,0))</f>
        <v>-9.4267955801104915</v>
      </c>
    </row>
    <row r="75" spans="1:7" s="15" customFormat="1" ht="12" x14ac:dyDescent="0.2">
      <c r="A75" s="66" t="s">
        <v>54</v>
      </c>
      <c r="B75" s="54">
        <v>737682432.60000002</v>
      </c>
      <c r="C75" s="53">
        <v>677619532.85300004</v>
      </c>
      <c r="D75" s="73">
        <f>IFERROR(((B75/C75)-1)*100,IF(B75+C75&lt;&gt;0,100,0))</f>
        <v>8.8638087946071309</v>
      </c>
      <c r="E75" s="53">
        <v>4751109476.0690002</v>
      </c>
      <c r="F75" s="53">
        <v>4276235873.4310002</v>
      </c>
      <c r="G75" s="73">
        <f>IFERROR(((E75/F75)-1)*100,IF(E75+F75&lt;&gt;0,100,0))</f>
        <v>11.104944083848899</v>
      </c>
    </row>
    <row r="76" spans="1:7" s="15" customFormat="1" ht="12" x14ac:dyDescent="0.2">
      <c r="A76" s="66" t="s">
        <v>55</v>
      </c>
      <c r="B76" s="54">
        <v>691151602.20583999</v>
      </c>
      <c r="C76" s="53">
        <v>598295053.86034</v>
      </c>
      <c r="D76" s="73">
        <f>IFERROR(((B76/C76)-1)*100,IF(B76+C76&lt;&gt;0,100,0))</f>
        <v>15.52019321342668</v>
      </c>
      <c r="E76" s="53">
        <v>4498250189.1522398</v>
      </c>
      <c r="F76" s="53">
        <v>3811872850.7588801</v>
      </c>
      <c r="G76" s="73">
        <f>IFERROR(((E76/F76)-1)*100,IF(E76+F76&lt;&gt;0,100,0))</f>
        <v>18.006302027013142</v>
      </c>
    </row>
    <row r="77" spans="1:7" s="15" customFormat="1" ht="12" x14ac:dyDescent="0.2">
      <c r="A77" s="66" t="s">
        <v>93</v>
      </c>
      <c r="B77" s="73">
        <f>IFERROR(B75/B74/1000,)</f>
        <v>288.49528064137661</v>
      </c>
      <c r="C77" s="73">
        <f>IFERROR(C75/C74/1000,)</f>
        <v>249.39990167574533</v>
      </c>
      <c r="D77" s="73">
        <f>IFERROR(((B77/C77)-1)*100,IF(B77+C77&lt;&gt;0,100,0))</f>
        <v>15.675779622584107</v>
      </c>
      <c r="E77" s="73">
        <f>IFERROR(E75/E74/1000,)</f>
        <v>301.88775422982593</v>
      </c>
      <c r="F77" s="73">
        <f>IFERROR(F75/F74/1000,)</f>
        <v>246.10013083741944</v>
      </c>
      <c r="G77" s="73">
        <f>IFERROR(((E77/F77)-1)*100,IF(E77+F77&lt;&gt;0,100,0))</f>
        <v>22.668668725438977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489</v>
      </c>
      <c r="C80" s="53">
        <v>139</v>
      </c>
      <c r="D80" s="73">
        <f>IFERROR(((B80/C80)-1)*100,IF(B80+C80&lt;&gt;0,100,0))</f>
        <v>251.79856115107913</v>
      </c>
      <c r="E80" s="53">
        <v>1946</v>
      </c>
      <c r="F80" s="53">
        <v>1243</v>
      </c>
      <c r="G80" s="73">
        <f>IFERROR(((E80/F80)-1)*100,IF(E80+F80&lt;&gt;0,100,0))</f>
        <v>56.556717618664521</v>
      </c>
    </row>
    <row r="81" spans="1:7" s="15" customFormat="1" ht="12" x14ac:dyDescent="0.2">
      <c r="A81" s="66" t="s">
        <v>54</v>
      </c>
      <c r="B81" s="54">
        <v>66425357.064999998</v>
      </c>
      <c r="C81" s="53">
        <v>12152972.003</v>
      </c>
      <c r="D81" s="73">
        <f>IFERROR(((B81/C81)-1)*100,IF(B81+C81&lt;&gt;0,100,0))</f>
        <v>446.57705990438126</v>
      </c>
      <c r="E81" s="53">
        <v>149683072.34599999</v>
      </c>
      <c r="F81" s="53">
        <v>144470412.59299999</v>
      </c>
      <c r="G81" s="73">
        <f>IFERROR(((E81/F81)-1)*100,IF(E81+F81&lt;&gt;0,100,0))</f>
        <v>3.6081157791699736</v>
      </c>
    </row>
    <row r="82" spans="1:7" s="15" customFormat="1" ht="12" x14ac:dyDescent="0.2">
      <c r="A82" s="66" t="s">
        <v>55</v>
      </c>
      <c r="B82" s="54">
        <v>6684387.4969294397</v>
      </c>
      <c r="C82" s="53">
        <v>1682006.3334086901</v>
      </c>
      <c r="D82" s="73">
        <f>IFERROR(((B82/C82)-1)*100,IF(B82+C82&lt;&gt;0,100,0))</f>
        <v>297.40560806231417</v>
      </c>
      <c r="E82" s="53">
        <v>30405638.743694302</v>
      </c>
      <c r="F82" s="53">
        <v>43903006.395843796</v>
      </c>
      <c r="G82" s="73">
        <f>IFERROR(((E82/F82)-1)*100,IF(E82+F82&lt;&gt;0,100,0))</f>
        <v>-30.743606782762967</v>
      </c>
    </row>
    <row r="83" spans="1:7" x14ac:dyDescent="0.2">
      <c r="A83" s="66" t="s">
        <v>93</v>
      </c>
      <c r="B83" s="73">
        <f>IFERROR(B81/B80/1000,)</f>
        <v>135.83917600204498</v>
      </c>
      <c r="C83" s="73">
        <f>IFERROR(C81/C80/1000,)</f>
        <v>87.431453258992818</v>
      </c>
      <c r="D83" s="73">
        <f>IFERROR(((B83/C83)-1)*100,IF(B83+C83&lt;&gt;0,100,0))</f>
        <v>55.366485330693216</v>
      </c>
      <c r="E83" s="73">
        <f>IFERROR(E81/E80/1000,)</f>
        <v>76.918331113052403</v>
      </c>
      <c r="F83" s="73">
        <f>IFERROR(F81/F80/1000,)</f>
        <v>116.22720240788415</v>
      </c>
      <c r="G83" s="73">
        <f>IFERROR(((E83/F83)-1)*100,IF(E83+F83&lt;&gt;0,100,0))</f>
        <v>-33.820715357909428</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8255</v>
      </c>
      <c r="C86" s="51">
        <f>C68+C74+C80</f>
        <v>9606</v>
      </c>
      <c r="D86" s="73">
        <f>IFERROR(((B86/C86)-1)*100,IF(B86+C86&lt;&gt;0,100,0))</f>
        <v>-14.064126587549453</v>
      </c>
      <c r="E86" s="51">
        <f>E68+E74+E80</f>
        <v>53151</v>
      </c>
      <c r="F86" s="51">
        <f>F68+F74+F80</f>
        <v>53630</v>
      </c>
      <c r="G86" s="73">
        <f>IFERROR(((E86/F86)-1)*100,IF(E86+F86&lt;&gt;0,100,0))</f>
        <v>-0.89315681521536794</v>
      </c>
    </row>
    <row r="87" spans="1:7" s="15" customFormat="1" ht="12" x14ac:dyDescent="0.2">
      <c r="A87" s="66" t="s">
        <v>54</v>
      </c>
      <c r="B87" s="51">
        <f t="shared" ref="B87:C87" si="1">B69+B75+B81</f>
        <v>1087914715.04</v>
      </c>
      <c r="C87" s="51">
        <f t="shared" si="1"/>
        <v>996004263.352</v>
      </c>
      <c r="D87" s="73">
        <f>IFERROR(((B87/C87)-1)*100,IF(B87+C87&lt;&gt;0,100,0))</f>
        <v>9.227917496927196</v>
      </c>
      <c r="E87" s="51">
        <f t="shared" ref="E87:F87" si="2">E69+E75+E81</f>
        <v>6563684096.4420004</v>
      </c>
      <c r="F87" s="51">
        <f t="shared" si="2"/>
        <v>5823326099.9900007</v>
      </c>
      <c r="G87" s="73">
        <f>IFERROR(((E87/F87)-1)*100,IF(E87+F87&lt;&gt;0,100,0))</f>
        <v>12.713661981822909</v>
      </c>
    </row>
    <row r="88" spans="1:7" s="15" customFormat="1" ht="12" x14ac:dyDescent="0.2">
      <c r="A88" s="66" t="s">
        <v>55</v>
      </c>
      <c r="B88" s="51">
        <f t="shared" ref="B88:C88" si="3">B70+B76+B82</f>
        <v>960607683.81612945</v>
      </c>
      <c r="C88" s="51">
        <f t="shared" si="3"/>
        <v>894889632.56749868</v>
      </c>
      <c r="D88" s="73">
        <f>IFERROR(((B88/C88)-1)*100,IF(B88+C88&lt;&gt;0,100,0))</f>
        <v>7.3437046152921903</v>
      </c>
      <c r="E88" s="51">
        <f t="shared" ref="E88:F88" si="4">E70+E76+E82</f>
        <v>6073886494.768054</v>
      </c>
      <c r="F88" s="51">
        <f t="shared" si="4"/>
        <v>5123951985.5780735</v>
      </c>
      <c r="G88" s="73">
        <f>IFERROR(((E88/F88)-1)*100,IF(E88+F88&lt;&gt;0,100,0))</f>
        <v>18.539098568130143</v>
      </c>
    </row>
    <row r="89" spans="1:7" x14ac:dyDescent="0.2">
      <c r="A89" s="66" t="s">
        <v>94</v>
      </c>
      <c r="B89" s="73">
        <f>IFERROR((B75/B87)*100,IF(B75+B87&lt;&gt;0,100,0))</f>
        <v>67.807009354853449</v>
      </c>
      <c r="C89" s="73">
        <f>IFERROR((C75/C87)*100,IF(C75+C87&lt;&gt;0,100,0))</f>
        <v>68.033798426977327</v>
      </c>
      <c r="D89" s="73">
        <f>IFERROR(((B89/C89)-1)*100,IF(B89+C89&lt;&gt;0,100,0))</f>
        <v>-0.3333476556763193</v>
      </c>
      <c r="E89" s="73">
        <f>IFERROR((E75/E87)*100,IF(E75+E87&lt;&gt;0,100,0))</f>
        <v>72.384798022873326</v>
      </c>
      <c r="F89" s="73">
        <f>IFERROR((F75/F87)*100,IF(F75+F87&lt;&gt;0,100,0))</f>
        <v>73.432876675725637</v>
      </c>
      <c r="G89" s="73">
        <f>IFERROR(((E89/F89)-1)*100,IF(E89+F89&lt;&gt;0,100,0))</f>
        <v>-1.4272607860380426</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149215680.13299999</v>
      </c>
      <c r="C97" s="107">
        <v>98928744.213</v>
      </c>
      <c r="D97" s="52">
        <f>B97-C97</f>
        <v>50286935.919999987</v>
      </c>
      <c r="E97" s="107">
        <v>698008796.49199998</v>
      </c>
      <c r="F97" s="107">
        <v>693947559.81299996</v>
      </c>
      <c r="G97" s="68">
        <f>E97-F97</f>
        <v>4061236.67900002</v>
      </c>
    </row>
    <row r="98" spans="1:7" s="15" customFormat="1" ht="13.5" x14ac:dyDescent="0.2">
      <c r="A98" s="66" t="s">
        <v>88</v>
      </c>
      <c r="B98" s="53">
        <v>132506202.70999999</v>
      </c>
      <c r="C98" s="107">
        <v>104985271.67900001</v>
      </c>
      <c r="D98" s="52">
        <f>B98-C98</f>
        <v>27520931.030999988</v>
      </c>
      <c r="E98" s="107">
        <v>685068050.41100001</v>
      </c>
      <c r="F98" s="107">
        <v>681185752.89199996</v>
      </c>
      <c r="G98" s="68">
        <f>E98-F98</f>
        <v>3882297.5190000534</v>
      </c>
    </row>
    <row r="99" spans="1:7" s="15" customFormat="1" ht="12" x14ac:dyDescent="0.2">
      <c r="A99" s="69" t="s">
        <v>16</v>
      </c>
      <c r="B99" s="52">
        <f>B97-B98</f>
        <v>16709477.422999993</v>
      </c>
      <c r="C99" s="52">
        <f>C97-C98</f>
        <v>-6056527.4660000056</v>
      </c>
      <c r="D99" s="70"/>
      <c r="E99" s="52">
        <f>E97-E98</f>
        <v>12940746.08099997</v>
      </c>
      <c r="F99" s="70">
        <f>F97-F98</f>
        <v>12761806.921000004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1107.34213301147</v>
      </c>
      <c r="C111" s="108">
        <v>939.33611535048499</v>
      </c>
      <c r="D111" s="73">
        <f>IFERROR(((B111/C111)-1)*100,IF(B111+C111&lt;&gt;0,100,0))</f>
        <v>17.885612499664049</v>
      </c>
      <c r="E111" s="72"/>
      <c r="F111" s="109">
        <v>1107.34213301147</v>
      </c>
      <c r="G111" s="109">
        <v>1100.32854365308</v>
      </c>
    </row>
    <row r="112" spans="1:7" s="15" customFormat="1" ht="12" x14ac:dyDescent="0.2">
      <c r="A112" s="66" t="s">
        <v>50</v>
      </c>
      <c r="B112" s="109">
        <v>1090.46337121375</v>
      </c>
      <c r="C112" s="108">
        <v>925.61945309192697</v>
      </c>
      <c r="D112" s="73">
        <f>IFERROR(((B112/C112)-1)*100,IF(B112+C112&lt;&gt;0,100,0))</f>
        <v>17.809037782339221</v>
      </c>
      <c r="E112" s="72"/>
      <c r="F112" s="109">
        <v>1090.46337121375</v>
      </c>
      <c r="G112" s="109">
        <v>1083.71414867926</v>
      </c>
    </row>
    <row r="113" spans="1:7" s="15" customFormat="1" ht="12" x14ac:dyDescent="0.2">
      <c r="A113" s="66" t="s">
        <v>51</v>
      </c>
      <c r="B113" s="109">
        <v>1201.6257837396699</v>
      </c>
      <c r="C113" s="108">
        <v>1011.5590442725299</v>
      </c>
      <c r="D113" s="73">
        <f>IFERROR(((B113/C113)-1)*100,IF(B113+C113&lt;&gt;0,100,0))</f>
        <v>18.78948545251038</v>
      </c>
      <c r="E113" s="72"/>
      <c r="F113" s="109">
        <v>1201.6257837396699</v>
      </c>
      <c r="G113" s="109">
        <v>1191.8584119510199</v>
      </c>
    </row>
    <row r="114" spans="1:7" s="25" customFormat="1" ht="12" x14ac:dyDescent="0.2">
      <c r="A114" s="69" t="s">
        <v>52</v>
      </c>
      <c r="B114" s="73"/>
      <c r="C114" s="72"/>
      <c r="D114" s="74"/>
      <c r="E114" s="72"/>
      <c r="F114" s="58"/>
      <c r="G114" s="58"/>
    </row>
    <row r="115" spans="1:7" s="15" customFormat="1" ht="12" x14ac:dyDescent="0.2">
      <c r="A115" s="66" t="s">
        <v>56</v>
      </c>
      <c r="B115" s="109">
        <v>785.78921172834305</v>
      </c>
      <c r="C115" s="108">
        <v>714.01316275629495</v>
      </c>
      <c r="D115" s="73">
        <f>IFERROR(((B115/C115)-1)*100,IF(B115+C115&lt;&gt;0,100,0))</f>
        <v>10.05248260339795</v>
      </c>
      <c r="E115" s="72"/>
      <c r="F115" s="109">
        <v>785.78921172834305</v>
      </c>
      <c r="G115" s="109">
        <v>785.02790378321401</v>
      </c>
    </row>
    <row r="116" spans="1:7" s="15" customFormat="1" ht="12" x14ac:dyDescent="0.2">
      <c r="A116" s="66" t="s">
        <v>57</v>
      </c>
      <c r="B116" s="109">
        <v>1075.7060039323801</v>
      </c>
      <c r="C116" s="108">
        <v>935.40428465360696</v>
      </c>
      <c r="D116" s="73">
        <f>IFERROR(((B116/C116)-1)*100,IF(B116+C116&lt;&gt;0,100,0))</f>
        <v>14.999046036092167</v>
      </c>
      <c r="E116" s="72"/>
      <c r="F116" s="109">
        <v>1075.7060039323801</v>
      </c>
      <c r="G116" s="109">
        <v>1071.0283406128799</v>
      </c>
    </row>
    <row r="117" spans="1:7" s="15" customFormat="1" ht="12" x14ac:dyDescent="0.2">
      <c r="A117" s="66" t="s">
        <v>59</v>
      </c>
      <c r="B117" s="109">
        <v>1287.6543431462401</v>
      </c>
      <c r="C117" s="108">
        <v>1082.5953538767899</v>
      </c>
      <c r="D117" s="73">
        <f>IFERROR(((B117/C117)-1)*100,IF(B117+C117&lt;&gt;0,100,0))</f>
        <v>18.941425208886308</v>
      </c>
      <c r="E117" s="72"/>
      <c r="F117" s="109">
        <v>1287.6543431462401</v>
      </c>
      <c r="G117" s="109">
        <v>1279.78905105482</v>
      </c>
    </row>
    <row r="118" spans="1:7" s="15" customFormat="1" ht="12" x14ac:dyDescent="0.2">
      <c r="A118" s="66" t="s">
        <v>58</v>
      </c>
      <c r="B118" s="109">
        <v>1197.1746129692999</v>
      </c>
      <c r="C118" s="108">
        <v>983.04289457693699</v>
      </c>
      <c r="D118" s="73">
        <f>IFERROR(((B118/C118)-1)*100,IF(B118+C118&lt;&gt;0,100,0))</f>
        <v>21.782540677893493</v>
      </c>
      <c r="E118" s="72"/>
      <c r="F118" s="109">
        <v>1197.1746129692999</v>
      </c>
      <c r="G118" s="109">
        <v>1185.5440347207</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114</v>
      </c>
      <c r="C127" s="53">
        <v>214</v>
      </c>
      <c r="D127" s="73">
        <f>IFERROR(((B127/C127)-1)*100,IF(B127+C127&lt;&gt;0,100,0))</f>
        <v>-46.728971962616825</v>
      </c>
      <c r="E127" s="53">
        <v>2318</v>
      </c>
      <c r="F127" s="53">
        <v>3096</v>
      </c>
      <c r="G127" s="73">
        <f>IFERROR(((E127/F127)-1)*100,IF(E127+F127&lt;&gt;0,100,0))</f>
        <v>-25.129198966408271</v>
      </c>
    </row>
    <row r="128" spans="1:7" s="15" customFormat="1" ht="12" x14ac:dyDescent="0.2">
      <c r="A128" s="66" t="s">
        <v>74</v>
      </c>
      <c r="B128" s="54">
        <v>2</v>
      </c>
      <c r="C128" s="53">
        <v>4</v>
      </c>
      <c r="D128" s="73">
        <f>IFERROR(((B128/C128)-1)*100,IF(B128+C128&lt;&gt;0,100,0))</f>
        <v>-50</v>
      </c>
      <c r="E128" s="53">
        <v>75</v>
      </c>
      <c r="F128" s="53">
        <v>77</v>
      </c>
      <c r="G128" s="73">
        <f>IFERROR(((E128/F128)-1)*100,IF(E128+F128&lt;&gt;0,100,0))</f>
        <v>-2.5974025974025983</v>
      </c>
    </row>
    <row r="129" spans="1:7" s="25" customFormat="1" ht="12" x14ac:dyDescent="0.2">
      <c r="A129" s="69" t="s">
        <v>34</v>
      </c>
      <c r="B129" s="70">
        <f>SUM(B126:B128)</f>
        <v>116</v>
      </c>
      <c r="C129" s="70">
        <f>SUM(C126:C128)</f>
        <v>218</v>
      </c>
      <c r="D129" s="73">
        <f>IFERROR(((B129/C129)-1)*100,IF(B129+C129&lt;&gt;0,100,0))</f>
        <v>-46.788990825688067</v>
      </c>
      <c r="E129" s="70">
        <f>SUM(E126:E128)</f>
        <v>2393</v>
      </c>
      <c r="F129" s="70">
        <f>SUM(F126:F128)</f>
        <v>3173</v>
      </c>
      <c r="G129" s="73">
        <f>IFERROR(((E129/F129)-1)*100,IF(E129+F129&lt;&gt;0,100,0))</f>
        <v>-24.582414119130156</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4</v>
      </c>
      <c r="D132" s="73">
        <f>IFERROR(((B132/C132)-1)*100,IF(B132+C132&lt;&gt;0,100,0))</f>
        <v>-100</v>
      </c>
      <c r="E132" s="53">
        <v>332</v>
      </c>
      <c r="F132" s="53">
        <v>371</v>
      </c>
      <c r="G132" s="73">
        <f>IFERROR(((E132/F132)-1)*100,IF(E132+F132&lt;&gt;0,100,0))</f>
        <v>-10.512129380053903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4</v>
      </c>
      <c r="D134" s="73">
        <f>IFERROR(((B134/C134)-1)*100,IF(B134+C134&lt;&gt;0,100,0))</f>
        <v>-100</v>
      </c>
      <c r="E134" s="70">
        <f>SUM(E132:E133)</f>
        <v>332</v>
      </c>
      <c r="F134" s="70">
        <f>SUM(F132:F133)</f>
        <v>371</v>
      </c>
      <c r="G134" s="73">
        <f>IFERROR(((E134/F134)-1)*100,IF(E134+F134&lt;&gt;0,100,0))</f>
        <v>-10.512129380053903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49849</v>
      </c>
      <c r="C138" s="53">
        <v>105808</v>
      </c>
      <c r="D138" s="73">
        <f>IFERROR(((B138/C138)-1)*100,IF(B138+C138&lt;&gt;0,100,0))</f>
        <v>-52.887305307727203</v>
      </c>
      <c r="E138" s="53">
        <v>3602101</v>
      </c>
      <c r="F138" s="53">
        <v>3094057</v>
      </c>
      <c r="G138" s="73">
        <f>IFERROR(((E138/F138)-1)*100,IF(E138+F138&lt;&gt;0,100,0))</f>
        <v>16.41999484818799</v>
      </c>
    </row>
    <row r="139" spans="1:7" s="15" customFormat="1" ht="12" x14ac:dyDescent="0.2">
      <c r="A139" s="66" t="s">
        <v>74</v>
      </c>
      <c r="B139" s="54">
        <v>2</v>
      </c>
      <c r="C139" s="53">
        <v>9</v>
      </c>
      <c r="D139" s="73">
        <f>IFERROR(((B139/C139)-1)*100,IF(B139+C139&lt;&gt;0,100,0))</f>
        <v>-77.777777777777786</v>
      </c>
      <c r="E139" s="53">
        <v>3762</v>
      </c>
      <c r="F139" s="53">
        <v>3222</v>
      </c>
      <c r="G139" s="73">
        <f>IFERROR(((E139/F139)-1)*100,IF(E139+F139&lt;&gt;0,100,0))</f>
        <v>16.759776536312842</v>
      </c>
    </row>
    <row r="140" spans="1:7" s="15" customFormat="1" ht="12" x14ac:dyDescent="0.2">
      <c r="A140" s="69" t="s">
        <v>34</v>
      </c>
      <c r="B140" s="70">
        <f>SUM(B137:B139)</f>
        <v>49851</v>
      </c>
      <c r="C140" s="70">
        <f>SUM(C137:C139)</f>
        <v>105817</v>
      </c>
      <c r="D140" s="73">
        <f>IFERROR(((B140/C140)-1)*100,IF(B140+C140&lt;&gt;0,100,0))</f>
        <v>-52.889422304544631</v>
      </c>
      <c r="E140" s="70">
        <f>SUM(E137:E139)</f>
        <v>3605863</v>
      </c>
      <c r="F140" s="70">
        <f>SUM(F137:F139)</f>
        <v>3097279</v>
      </c>
      <c r="G140" s="73">
        <f>IFERROR(((E140/F140)-1)*100,IF(E140+F140&lt;&gt;0,100,0))</f>
        <v>16.420348312179822</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2000</v>
      </c>
      <c r="D143" s="73">
        <f>IFERROR(((B143/C143)-1)*100,)</f>
        <v>-100</v>
      </c>
      <c r="E143" s="53">
        <v>83080</v>
      </c>
      <c r="F143" s="53">
        <v>236240</v>
      </c>
      <c r="G143" s="73">
        <f>IFERROR(((E143/F143)-1)*100,)</f>
        <v>-64.832373857094481</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2000</v>
      </c>
      <c r="D145" s="73">
        <f>IFERROR(((B145/C145)-1)*100,)</f>
        <v>-100</v>
      </c>
      <c r="E145" s="70">
        <f>SUM(E143:E144)</f>
        <v>83080</v>
      </c>
      <c r="F145" s="70">
        <f>SUM(F143:F144)</f>
        <v>236240</v>
      </c>
      <c r="G145" s="73">
        <f>IFERROR(((E145/F145)-1)*100,)</f>
        <v>-64.832373857094481</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4365519.8318699999</v>
      </c>
      <c r="C149" s="53">
        <v>8910118.5340999998</v>
      </c>
      <c r="D149" s="73">
        <f>IFERROR(((B149/C149)-1)*100,IF(B149+C149&lt;&gt;0,100,0))</f>
        <v>-51.004918563510948</v>
      </c>
      <c r="E149" s="53">
        <v>331523736.77390999</v>
      </c>
      <c r="F149" s="53">
        <v>270239312.74954998</v>
      </c>
      <c r="G149" s="73">
        <f>IFERROR(((E149/F149)-1)*100,IF(E149+F149&lt;&gt;0,100,0))</f>
        <v>22.677834472276292</v>
      </c>
    </row>
    <row r="150" spans="1:7" x14ac:dyDescent="0.2">
      <c r="A150" s="66" t="s">
        <v>74</v>
      </c>
      <c r="B150" s="54">
        <v>14824.82</v>
      </c>
      <c r="C150" s="53">
        <v>85212.15</v>
      </c>
      <c r="D150" s="73">
        <f>IFERROR(((B150/C150)-1)*100,IF(B150+C150&lt;&gt;0,100,0))</f>
        <v>-82.602457513394512</v>
      </c>
      <c r="E150" s="53">
        <v>27931760.75</v>
      </c>
      <c r="F150" s="53">
        <v>22947182.98</v>
      </c>
      <c r="G150" s="73">
        <f>IFERROR(((E150/F150)-1)*100,IF(E150+F150&lt;&gt;0,100,0))</f>
        <v>21.721959398434176</v>
      </c>
    </row>
    <row r="151" spans="1:7" s="15" customFormat="1" ht="12" x14ac:dyDescent="0.2">
      <c r="A151" s="69" t="s">
        <v>34</v>
      </c>
      <c r="B151" s="70">
        <f>SUM(B148:B150)</f>
        <v>4380344.6518700002</v>
      </c>
      <c r="C151" s="70">
        <f>SUM(C148:C150)</f>
        <v>8995330.6841000002</v>
      </c>
      <c r="D151" s="73">
        <f>IFERROR(((B151/C151)-1)*100,IF(B151+C151&lt;&gt;0,100,0))</f>
        <v>-51.304239880668021</v>
      </c>
      <c r="E151" s="70">
        <f>SUM(E148:E150)</f>
        <v>359455497.52390999</v>
      </c>
      <c r="F151" s="70">
        <f>SUM(F148:F150)</f>
        <v>293186495.72955</v>
      </c>
      <c r="G151" s="73">
        <f>IFERROR(((E151/F151)-1)*100,IF(E151+F151&lt;&gt;0,100,0))</f>
        <v>22.603019838775197</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2073.75</v>
      </c>
      <c r="D154" s="73">
        <f>IFERROR(((B154/C154)-1)*100,IF(B154+C154&lt;&gt;0,100,0))</f>
        <v>-100</v>
      </c>
      <c r="E154" s="53">
        <v>101012.23959</v>
      </c>
      <c r="F154" s="53">
        <v>96632.012000000002</v>
      </c>
      <c r="G154" s="73">
        <f>IFERROR(((E154/F154)-1)*100,IF(E154+F154&lt;&gt;0,100,0))</f>
        <v>4.532894947897792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2073.75</v>
      </c>
      <c r="D156" s="73">
        <f>IFERROR(((B156/C156)-1)*100,IF(B156+C156&lt;&gt;0,100,0))</f>
        <v>-100</v>
      </c>
      <c r="E156" s="70">
        <f>SUM(E154:E155)</f>
        <v>101012.23959</v>
      </c>
      <c r="F156" s="70">
        <f>SUM(F154:F155)</f>
        <v>96632.012000000002</v>
      </c>
      <c r="G156" s="73">
        <f>IFERROR(((E156/F156)-1)*100,IF(E156+F156&lt;&gt;0,100,0))</f>
        <v>4.532894947897792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1267279</v>
      </c>
      <c r="C160" s="53">
        <v>1440934</v>
      </c>
      <c r="D160" s="73">
        <f>IFERROR(((B160/C160)-1)*100,IF(B160+C160&lt;&gt;0,100,0))</f>
        <v>-12.051558225428781</v>
      </c>
      <c r="E160" s="65"/>
      <c r="F160" s="65"/>
      <c r="G160" s="52"/>
    </row>
    <row r="161" spans="1:7" s="15" customFormat="1" ht="12" x14ac:dyDescent="0.2">
      <c r="A161" s="66" t="s">
        <v>74</v>
      </c>
      <c r="B161" s="54">
        <v>1612</v>
      </c>
      <c r="C161" s="53">
        <v>1412</v>
      </c>
      <c r="D161" s="73">
        <f>IFERROR(((B161/C161)-1)*100,IF(B161+C161&lt;&gt;0,100,0))</f>
        <v>14.164305949008504</v>
      </c>
      <c r="E161" s="65"/>
      <c r="F161" s="65"/>
      <c r="G161" s="52"/>
    </row>
    <row r="162" spans="1:7" s="25" customFormat="1" ht="12" x14ac:dyDescent="0.2">
      <c r="A162" s="69" t="s">
        <v>34</v>
      </c>
      <c r="B162" s="70">
        <f>SUM(B159:B161)</f>
        <v>1268891</v>
      </c>
      <c r="C162" s="70">
        <f>SUM(C159:C161)</f>
        <v>1442346</v>
      </c>
      <c r="D162" s="73">
        <f>IFERROR(((B162/C162)-1)*100,IF(B162+C162&lt;&gt;0,100,0))</f>
        <v>-12.025893925590669</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165610</v>
      </c>
      <c r="C165" s="53">
        <v>123839</v>
      </c>
      <c r="D165" s="73">
        <f>IFERROR(((B165/C165)-1)*100,IF(B165+C165&lt;&gt;0,100,0))</f>
        <v>33.730085029756381</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165610</v>
      </c>
      <c r="C167" s="70">
        <f>SUM(C165:C166)</f>
        <v>123839</v>
      </c>
      <c r="D167" s="73">
        <f>IFERROR(((B167/C167)-1)*100,IF(B167+C167&lt;&gt;0,100,0))</f>
        <v>33.730085029756381</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33726</v>
      </c>
      <c r="C175" s="88">
        <v>43998</v>
      </c>
      <c r="D175" s="73">
        <f>IFERROR(((B175/C175)-1)*100,IF(B175+C175&lt;&gt;0,100,0))</f>
        <v>-23.346515750715945</v>
      </c>
      <c r="E175" s="88">
        <v>192026</v>
      </c>
      <c r="F175" s="88">
        <v>225010</v>
      </c>
      <c r="G175" s="73">
        <f>IFERROR(((E175/F175)-1)*100,IF(E175+F175&lt;&gt;0,100,0))</f>
        <v>-14.658904048708942</v>
      </c>
    </row>
    <row r="176" spans="1:7" x14ac:dyDescent="0.2">
      <c r="A176" s="66" t="s">
        <v>32</v>
      </c>
      <c r="B176" s="87">
        <v>128874</v>
      </c>
      <c r="C176" s="88">
        <v>177030</v>
      </c>
      <c r="D176" s="73">
        <f t="shared" ref="D176:D178" si="5">IFERROR(((B176/C176)-1)*100,IF(B176+C176&lt;&gt;0,100,0))</f>
        <v>-27.202169123877308</v>
      </c>
      <c r="E176" s="88">
        <v>744084</v>
      </c>
      <c r="F176" s="88">
        <v>895272</v>
      </c>
      <c r="G176" s="73">
        <f>IFERROR(((E176/F176)-1)*100,IF(E176+F176&lt;&gt;0,100,0))</f>
        <v>-16.88738171192665</v>
      </c>
    </row>
    <row r="177" spans="1:7" x14ac:dyDescent="0.2">
      <c r="A177" s="66" t="s">
        <v>91</v>
      </c>
      <c r="B177" s="87">
        <v>56571409.49205</v>
      </c>
      <c r="C177" s="88">
        <v>68874293.022911996</v>
      </c>
      <c r="D177" s="73">
        <f t="shared" si="5"/>
        <v>-17.862809171441175</v>
      </c>
      <c r="E177" s="88">
        <v>353990506.57041901</v>
      </c>
      <c r="F177" s="88">
        <v>372265323.56809998</v>
      </c>
      <c r="G177" s="73">
        <f>IFERROR(((E177/F177)-1)*100,IF(E177+F177&lt;&gt;0,100,0))</f>
        <v>-4.9090838820333715</v>
      </c>
    </row>
    <row r="178" spans="1:7" x14ac:dyDescent="0.2">
      <c r="A178" s="66" t="s">
        <v>92</v>
      </c>
      <c r="B178" s="87">
        <v>177934</v>
      </c>
      <c r="C178" s="88">
        <v>216720</v>
      </c>
      <c r="D178" s="73">
        <f t="shared" si="5"/>
        <v>-17.896825396825399</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1092</v>
      </c>
      <c r="C181" s="88">
        <v>1476</v>
      </c>
      <c r="D181" s="73">
        <f t="shared" ref="D181:D184" si="6">IFERROR(((B181/C181)-1)*100,IF(B181+C181&lt;&gt;0,100,0))</f>
        <v>-26.016260162601622</v>
      </c>
      <c r="E181" s="88">
        <v>9772</v>
      </c>
      <c r="F181" s="88">
        <v>7518</v>
      </c>
      <c r="G181" s="73">
        <f t="shared" ref="G181" si="7">IFERROR(((E181/F181)-1)*100,IF(E181+F181&lt;&gt;0,100,0))</f>
        <v>29.981378026070772</v>
      </c>
    </row>
    <row r="182" spans="1:7" x14ac:dyDescent="0.2">
      <c r="A182" s="66" t="s">
        <v>32</v>
      </c>
      <c r="B182" s="87">
        <v>12274</v>
      </c>
      <c r="C182" s="88">
        <v>12814</v>
      </c>
      <c r="D182" s="73">
        <f t="shared" si="6"/>
        <v>-4.2141407835180278</v>
      </c>
      <c r="E182" s="88">
        <v>103138</v>
      </c>
      <c r="F182" s="88">
        <v>66040</v>
      </c>
      <c r="G182" s="73">
        <f t="shared" ref="G182" si="8">IFERROR(((E182/F182)-1)*100,IF(E182+F182&lt;&gt;0,100,0))</f>
        <v>56.175045427013927</v>
      </c>
    </row>
    <row r="183" spans="1:7" x14ac:dyDescent="0.2">
      <c r="A183" s="66" t="s">
        <v>91</v>
      </c>
      <c r="B183" s="87">
        <v>218784.36702000001</v>
      </c>
      <c r="C183" s="88">
        <v>273623.87912</v>
      </c>
      <c r="D183" s="73">
        <f t="shared" si="6"/>
        <v>-20.041932113662376</v>
      </c>
      <c r="E183" s="88">
        <v>2891846.68994</v>
      </c>
      <c r="F183" s="88">
        <v>1001092.4323400001</v>
      </c>
      <c r="G183" s="73">
        <f t="shared" ref="G183" si="9">IFERROR(((E183/F183)-1)*100,IF(E183+F183&lt;&gt;0,100,0))</f>
        <v>188.8690990481731</v>
      </c>
    </row>
    <row r="184" spans="1:7" x14ac:dyDescent="0.2">
      <c r="A184" s="66" t="s">
        <v>92</v>
      </c>
      <c r="B184" s="87">
        <v>113656</v>
      </c>
      <c r="C184" s="88">
        <v>86560</v>
      </c>
      <c r="D184" s="73">
        <f t="shared" si="6"/>
        <v>31.303142329020339</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2025-02-17T10:31:03Z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