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6806A6A-1AD0-4F3D-8CC0-36DEA7740344}"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<sst xmlns="http://schemas.openxmlformats.org/spreadsheetml/2006/main" count="265" uniqueCount="100">
  <si>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</si>
  <si>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</si>
  <si>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</si>
  <si>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</si>
  <si>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</si>
  <si>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</si>
  <si>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</si>
  <si>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</si>
  <si>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</si>
  <si>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</si>
  <si>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</si>
  <si>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</si>
  <si>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</si>
  <si>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</si>
  <si>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</si>
  <si>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</si>
  <si>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</si>
  <si>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</si>
  <si>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</si>
  <si>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</si>
  <si>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</si>
  <si>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</si>
  <si>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</si>
  <si>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</si>
  <si>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</si>
  <si>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</si>
  <si>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</si>
  <si>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</si>
  <si>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</si>
  <si>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</si>
  <si>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</si>
  <si>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</si>
  <si>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</si>
  <si>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</si>
  <si>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</si>
  <si>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</si>
  <si>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</si>
  <si>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</si>
  <si>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</si>
  <si>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</si>
  <si>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</si>
  <si>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</si>
  <si>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</si>
  <si>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</si>
  <si>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</si>
  <si>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</si>
  <si>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</si>
  <si>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</si>
  <si>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</si>
  <si>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</si>
  <si>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</si>
  <si>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</si>
  <si>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</si>
  <si>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</si>
  <si>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</si>
  <si>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</si>
  <si>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</si>
  <si>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</si>
  <si>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</si>
  <si>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</si>
  <si>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</si>
  <si>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</si>
  <si>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</si>
  <si>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</si>
  <si>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</si>
  <si>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</si>
  <si>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</si>
  <si>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</si>
  <si>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</si>
  <si>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</si>
  <si>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</si>
  <si>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</si>
  <si>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</si>
  <si>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</si>
  <si>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</si>
  <si>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</si>
  <si>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</si>
  <si>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</si>
  <si>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</si>
  <si>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</si>
  <si>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</si>
  <si>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</si>
  <si>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</si>
  <si>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</si>
  <si>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</si>
  <si>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</si>
  <si>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</si>
  <si>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</si>
  <si>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</si>
  <si>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</si>
  <si>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</si>
  <si>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</si>
  <si>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</si>
  <si>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</si>
  <si>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</si>
  <si>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</si>
  <si>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</si>
  <si>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28 February 2025</t>
  </si>
  <si>
    <t>28.02.2025</t>
  </si>
  <si>
    <t>01.03.2024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</si>
</sst>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1877189</v>
      </c>
      <c r="C11" s="54">
        <v>1495046</v>
      </c>
      <c r="D11" s="73">
        <f>IFERROR(((B11/C11)-1)*100,IF(B11+C11&lt;&gt;0,100,0))</f>
        <v>25.560618201714203</v>
      </c>
      <c r="E11" s="54">
        <v>13576058</v>
      </c>
      <c r="F11" s="54">
        <v>13393880</v>
      </c>
      <c r="G11" s="73">
        <f>IFERROR(((E11/F11)-1)*100,IF(E11+F11&lt;&gt;0,100,0))</f>
        <v>1.3601585201599597</v>
      </c>
    </row>
    <row r="12" spans="1:7" s="15" customFormat="1" ht="12" x14ac:dyDescent="0.2">
      <c r="A12" s="51" t="s">
        <v>9</v>
      </c>
      <c r="B12" s="54">
        <v>1975652.6810000001</v>
      </c>
      <c r="C12" s="54">
        <v>1291462.1299999999</v>
      </c>
      <c r="D12" s="73">
        <f>IFERROR(((B12/C12)-1)*100,IF(B12+C12&lt;&gt;0,100,0))</f>
        <v>52.97798015958859</v>
      </c>
      <c r="E12" s="54">
        <v>12405768.539999999</v>
      </c>
      <c r="F12" s="54">
        <v>10702408.017999999</v>
      </c>
      <c r="G12" s="73">
        <f>IFERROR(((E12/F12)-1)*100,IF(E12+F12&lt;&gt;0,100,0))</f>
        <v>15.915675417487151</v>
      </c>
    </row>
    <row r="13" spans="1:7" s="15" customFormat="1" ht="12" x14ac:dyDescent="0.2">
      <c r="A13" s="51" t="s">
        <v>10</v>
      </c>
      <c r="B13" s="54">
        <v>137407048.82159501</v>
      </c>
      <c r="C13" s="54">
        <v>83898738.378131598</v>
      </c>
      <c r="D13" s="73">
        <f>IFERROR(((B13/C13)-1)*100,IF(B13+C13&lt;&gt;0,100,0))</f>
        <v>63.777252766664347</v>
      </c>
      <c r="E13" s="54">
        <v>961690067.41151702</v>
      </c>
      <c r="F13" s="54">
        <v>697236203.03652298</v>
      </c>
      <c r="G13" s="73">
        <f>IFERROR(((E13/F13)-1)*100,IF(E13+F13&lt;&gt;0,100,0))</f>
        <v>37.928877362259009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579</v>
      </c>
      <c r="C16" s="54">
        <v>447</v>
      </c>
      <c r="D16" s="73">
        <f>IFERROR(((B16/C16)-1)*100,IF(B16+C16&lt;&gt;0,100,0))</f>
        <v>29.530201342281881</v>
      </c>
      <c r="E16" s="54">
        <v>3926</v>
      </c>
      <c r="F16" s="54">
        <v>3619</v>
      </c>
      <c r="G16" s="73">
        <f>IFERROR(((E16/F16)-1)*100,IF(E16+F16&lt;&gt;0,100,0))</f>
        <v>8.4830063553467774</v>
      </c>
    </row>
    <row r="17" spans="1:7" s="15" customFormat="1" ht="12" x14ac:dyDescent="0.2">
      <c r="A17" s="51" t="s">
        <v>9</v>
      </c>
      <c r="B17" s="54">
        <v>228213.87299999999</v>
      </c>
      <c r="C17" s="54">
        <v>158456.97</v>
      </c>
      <c r="D17" s="73">
        <f>IFERROR(((B17/C17)-1)*100,IF(B17+C17&lt;&gt;0,100,0))</f>
        <v>44.022615729683579</v>
      </c>
      <c r="E17" s="54">
        <v>1551820.0220000001</v>
      </c>
      <c r="F17" s="54">
        <v>1629722.1850000001</v>
      </c>
      <c r="G17" s="73">
        <f>IFERROR(((E17/F17)-1)*100,IF(E17+F17&lt;&gt;0,100,0))</f>
        <v>-4.7800885155159119</v>
      </c>
    </row>
    <row r="18" spans="1:7" s="15" customFormat="1" ht="12" x14ac:dyDescent="0.2">
      <c r="A18" s="51" t="s">
        <v>10</v>
      </c>
      <c r="B18" s="54">
        <v>14656677.312135801</v>
      </c>
      <c r="C18" s="54">
        <v>8588513.2481066398</v>
      </c>
      <c r="D18" s="73">
        <f>IFERROR(((B18/C18)-1)*100,IF(B18+C18&lt;&gt;0,100,0))</f>
        <v>70.654418159824161</v>
      </c>
      <c r="E18" s="54">
        <v>124486462.665922</v>
      </c>
      <c r="F18" s="54">
        <v>77656472.133788407</v>
      </c>
      <c r="G18" s="73">
        <f>IFERROR(((E18/F18)-1)*100,IF(E18+F18&lt;&gt;0,100,0))</f>
        <v>60.304040661870118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20707622.25147</v>
      </c>
      <c r="C24" s="53">
        <v>12885251.750499999</v>
      </c>
      <c r="D24" s="52">
        <f>B24-C24</f>
        <v>7822370.5009700004</v>
      </c>
      <c r="E24" s="54">
        <v>120583193.41618</v>
      </c>
      <c r="F24" s="54">
        <v>102786794.27456</v>
      </c>
      <c r="G24" s="52">
        <f>E24-F24</f>
        <v>17796399.141619995</v>
      </c>
    </row>
    <row r="25" spans="1:7" s="15" customFormat="1" ht="12" x14ac:dyDescent="0.2">
      <c r="A25" s="55" t="s">
        <v>15</v>
      </c>
      <c r="B25" s="53">
        <v>38507159.24605</v>
      </c>
      <c r="C25" s="53">
        <v>18889299.475310002</v>
      </c>
      <c r="D25" s="52">
        <f>B25-C25</f>
        <v>19617859.770739999</v>
      </c>
      <c r="E25" s="54">
        <v>177020673.75891</v>
      </c>
      <c r="F25" s="54">
        <v>126954026.84203</v>
      </c>
      <c r="G25" s="52">
        <f>E25-F25</f>
        <v>50066646.916879997</v>
      </c>
    </row>
    <row r="26" spans="1:7" s="25" customFormat="1" ht="12" x14ac:dyDescent="0.2">
      <c r="A26" s="56" t="s">
        <v>16</v>
      </c>
      <c r="B26" s="57">
        <f>B24-B25</f>
        <v>-17799536.994580001</v>
      </c>
      <c r="C26" s="57">
        <f>C24-C25</f>
        <v>-6004047.7248100024</v>
      </c>
      <c r="D26" s="57"/>
      <c r="E26" s="57">
        <f>E24-E25</f>
        <v>-56437480.342730001</v>
      </c>
      <c r="F26" s="57">
        <f>F24-F25</f>
        <v>-24167232.567469999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85942.70726635</v>
      </c>
      <c r="C33" s="104">
        <v>72775.492182429996</v>
      </c>
      <c r="D33" s="73">
        <f t="shared" ref="D33:D42" si="0">IFERROR(((B33/C33)-1)*100,IF(B33+C33&lt;&gt;0,100,0))</f>
        <v>18.092924814459632</v>
      </c>
      <c r="E33" s="51"/>
      <c r="F33" s="104">
        <v>88913.81</v>
      </c>
      <c r="G33" s="104">
        <v>85942.71</v>
      </c>
    </row>
    <row r="34" spans="1:7" s="15" customFormat="1" ht="12" x14ac:dyDescent="0.2">
      <c r="A34" s="51" t="s">
        <v>23</v>
      </c>
      <c r="B34" s="104">
        <v>86020.961420349995</v>
      </c>
      <c r="C34" s="104">
        <v>75663.483691169997</v>
      </c>
      <c r="D34" s="73">
        <f t="shared" si="0"/>
        <v>13.688872391146223</v>
      </c>
      <c r="E34" s="51"/>
      <c r="F34" s="104">
        <v>88910.09</v>
      </c>
      <c r="G34" s="104">
        <v>86020.96</v>
      </c>
    </row>
    <row r="35" spans="1:7" s="15" customFormat="1" ht="12" x14ac:dyDescent="0.2">
      <c r="A35" s="51" t="s">
        <v>24</v>
      </c>
      <c r="B35" s="104">
        <v>86856.350537880004</v>
      </c>
      <c r="C35" s="104">
        <v>72315.053403030004</v>
      </c>
      <c r="D35" s="73">
        <f t="shared" si="0"/>
        <v>20.10825747968088</v>
      </c>
      <c r="E35" s="51"/>
      <c r="F35" s="104">
        <v>89303.72</v>
      </c>
      <c r="G35" s="104">
        <v>86856.35</v>
      </c>
    </row>
    <row r="36" spans="1:7" s="15" customFormat="1" ht="12" x14ac:dyDescent="0.2">
      <c r="A36" s="51" t="s">
        <v>25</v>
      </c>
      <c r="B36" s="104">
        <v>78549.058192779994</v>
      </c>
      <c r="C36" s="104">
        <v>66337.429248340006</v>
      </c>
      <c r="D36" s="73">
        <f t="shared" si="0"/>
        <v>18.408354201855914</v>
      </c>
      <c r="E36" s="51"/>
      <c r="F36" s="104">
        <v>81391.759999999995</v>
      </c>
      <c r="G36" s="104">
        <v>78549.06</v>
      </c>
    </row>
    <row r="37" spans="1:7" s="15" customFormat="1" ht="12" x14ac:dyDescent="0.2">
      <c r="A37" s="51" t="s">
        <v>79</v>
      </c>
      <c r="B37" s="104">
        <v>57429.936046889998</v>
      </c>
      <c r="C37" s="104">
        <v>50045.23892733</v>
      </c>
      <c r="D37" s="73">
        <f t="shared" si="0"/>
        <v>14.756043287720555</v>
      </c>
      <c r="E37" s="51"/>
      <c r="F37" s="104">
        <v>62317.97</v>
      </c>
      <c r="G37" s="104">
        <v>57429.94</v>
      </c>
    </row>
    <row r="38" spans="1:7" s="15" customFormat="1" ht="12" x14ac:dyDescent="0.2">
      <c r="A38" s="51" t="s">
        <v>26</v>
      </c>
      <c r="B38" s="104">
        <v>123808.26719406999</v>
      </c>
      <c r="C38" s="104">
        <v>101031.90970143001</v>
      </c>
      <c r="D38" s="73">
        <f t="shared" si="0"/>
        <v>22.543726590884795</v>
      </c>
      <c r="E38" s="51"/>
      <c r="F38" s="104">
        <v>128291.98</v>
      </c>
      <c r="G38" s="104">
        <v>123365.05</v>
      </c>
    </row>
    <row r="39" spans="1:7" s="15" customFormat="1" ht="12" x14ac:dyDescent="0.2">
      <c r="A39" s="51" t="s">
        <v>27</v>
      </c>
      <c r="B39" s="104">
        <v>20216.790965740001</v>
      </c>
      <c r="C39" s="104">
        <v>17406.305505619999</v>
      </c>
      <c r="D39" s="73">
        <f t="shared" si="0"/>
        <v>16.146364081755181</v>
      </c>
      <c r="E39" s="51"/>
      <c r="F39" s="104">
        <v>20800.59</v>
      </c>
      <c r="G39" s="104">
        <v>20216.79</v>
      </c>
    </row>
    <row r="40" spans="1:7" s="15" customFormat="1" ht="12" x14ac:dyDescent="0.2">
      <c r="A40" s="51" t="s">
        <v>28</v>
      </c>
      <c r="B40" s="104">
        <v>122791.47020117</v>
      </c>
      <c r="C40" s="104">
        <v>102250.65314808</v>
      </c>
      <c r="D40" s="73">
        <f t="shared" si="0"/>
        <v>20.088690312171064</v>
      </c>
      <c r="E40" s="51"/>
      <c r="F40" s="104">
        <v>126144.15</v>
      </c>
      <c r="G40" s="104">
        <v>122791.47</v>
      </c>
    </row>
    <row r="41" spans="1:7" s="15" customFormat="1" ht="12" x14ac:dyDescent="0.2">
      <c r="A41" s="51" t="s">
        <v>29</v>
      </c>
      <c r="B41" s="59"/>
      <c r="C41" s="59"/>
      <c r="D41" s="73">
        <f t="shared" si="0"/>
        <v>0</v>
      </c>
      <c r="E41" s="51"/>
      <c r="F41" s="59"/>
      <c r="G41" s="59"/>
    </row>
    <row r="42" spans="1:7" s="15" customFormat="1" ht="12" x14ac:dyDescent="0.2">
      <c r="A42" s="51" t="s">
        <v>78</v>
      </c>
      <c r="B42" s="104">
        <v>528.02354786000001</v>
      </c>
      <c r="C42" s="104">
        <v>645.79616594000004</v>
      </c>
      <c r="D42" s="73">
        <f t="shared" si="0"/>
        <v>-18.236809738344295</v>
      </c>
      <c r="E42" s="51"/>
      <c r="F42" s="104">
        <v>535.03</v>
      </c>
      <c r="G42" s="104">
        <v>519.86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20167.4169046844</v>
      </c>
      <c r="D48" s="59"/>
      <c r="E48" s="105">
        <v>18035.776202759898</v>
      </c>
      <c r="F48" s="59"/>
      <c r="G48" s="73">
        <f>IFERROR(((C48/E48)-1)*100,IF(C48+E48&lt;&gt;0,100,0))</f>
        <v>11.818957376496563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3600</v>
      </c>
      <c r="D54" s="62"/>
      <c r="E54" s="106">
        <v>1031354</v>
      </c>
      <c r="F54" s="106">
        <v>128460652.47</v>
      </c>
      <c r="G54" s="106">
        <v>10663176.02868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5741</v>
      </c>
      <c r="C68" s="53">
        <v>5946</v>
      </c>
      <c r="D68" s="73">
        <f>IFERROR(((B68/C68)-1)*100,IF(B68+C68&lt;&gt;0,100,0))</f>
        <v>-3.447695930036998</v>
      </c>
      <c r="E68" s="53">
        <v>47567</v>
      </c>
      <c r="F68" s="53">
        <v>46604</v>
      </c>
      <c r="G68" s="73">
        <f>IFERROR(((E68/F68)-1)*100,IF(E68+F68&lt;&gt;0,100,0))</f>
        <v>2.0663462363745611</v>
      </c>
    </row>
    <row r="69" spans="1:7" s="15" customFormat="1" ht="12" x14ac:dyDescent="0.2">
      <c r="A69" s="66" t="s">
        <v>54</v>
      </c>
      <c r="B69" s="54">
        <v>244889175.15599999</v>
      </c>
      <c r="C69" s="53">
        <v>207077328.15200001</v>
      </c>
      <c r="D69" s="73">
        <f>IFERROR(((B69/C69)-1)*100,IF(B69+C69&lt;&gt;0,100,0))</f>
        <v>18.259771526627546</v>
      </c>
      <c r="E69" s="53">
        <v>2169875978.355</v>
      </c>
      <c r="F69" s="53">
        <v>1850639177.4430001</v>
      </c>
      <c r="G69" s="73">
        <f>IFERROR(((E69/F69)-1)*100,IF(E69+F69&lt;&gt;0,100,0))</f>
        <v>17.250083365958169</v>
      </c>
    </row>
    <row r="70" spans="1:7" s="15" customFormat="1" ht="12" x14ac:dyDescent="0.2">
      <c r="A70" s="66" t="s">
        <v>55</v>
      </c>
      <c r="B70" s="54">
        <v>221476209.51991999</v>
      </c>
      <c r="C70" s="53">
        <v>183929090.64151999</v>
      </c>
      <c r="D70" s="73">
        <f>IFERROR(((B70/C70)-1)*100,IF(B70+C70&lt;&gt;0,100,0))</f>
        <v>20.413909919002315</v>
      </c>
      <c r="E70" s="53">
        <v>2010969676.0411</v>
      </c>
      <c r="F70" s="53">
        <v>1667457404.7444</v>
      </c>
      <c r="G70" s="73">
        <f>IFERROR(((E70/F70)-1)*100,IF(E70+F70&lt;&gt;0,100,0))</f>
        <v>20.600962298605531</v>
      </c>
    </row>
    <row r="71" spans="1:7" s="15" customFormat="1" ht="12" x14ac:dyDescent="0.2">
      <c r="A71" s="66" t="s">
        <v>93</v>
      </c>
      <c r="B71" s="73">
        <f>IFERROR(B69/B68/1000,)</f>
        <v>42.656187973523771</v>
      </c>
      <c r="C71" s="73">
        <f>IFERROR(C69/C68/1000,)</f>
        <v>34.826324949882277</v>
      </c>
      <c r="D71" s="73">
        <f>IFERROR(((B71/C71)-1)*100,IF(B71+C71&lt;&gt;0,100,0))</f>
        <v>22.482599111187461</v>
      </c>
      <c r="E71" s="73">
        <f>IFERROR(E69/E68/1000,)</f>
        <v>45.6172552053945</v>
      </c>
      <c r="F71" s="73">
        <f>IFERROR(F69/F68/1000,)</f>
        <v>39.709878496330795</v>
      </c>
      <c r="G71" s="73">
        <f>IFERROR(((E71/F71)-1)*100,IF(E71+F71&lt;&gt;0,100,0))</f>
        <v>14.87634042901831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2268</v>
      </c>
      <c r="C74" s="53">
        <v>2906</v>
      </c>
      <c r="D74" s="73">
        <f>IFERROR(((B74/C74)-1)*100,IF(B74+C74&lt;&gt;0,100,0))</f>
        <v>-21.954576737783892</v>
      </c>
      <c r="E74" s="53">
        <v>20345</v>
      </c>
      <c r="F74" s="53">
        <v>22988</v>
      </c>
      <c r="G74" s="73">
        <f>IFERROR(((E74/F74)-1)*100,IF(E74+F74&lt;&gt;0,100,0))</f>
        <v>-11.497302940664699</v>
      </c>
    </row>
    <row r="75" spans="1:7" s="15" customFormat="1" ht="12" x14ac:dyDescent="0.2">
      <c r="A75" s="66" t="s">
        <v>54</v>
      </c>
      <c r="B75" s="54">
        <v>627054838.97599995</v>
      </c>
      <c r="C75" s="53">
        <v>671610788.50999999</v>
      </c>
      <c r="D75" s="73">
        <f>IFERROR(((B75/C75)-1)*100,IF(B75+C75&lt;&gt;0,100,0))</f>
        <v>-6.6341920493638185</v>
      </c>
      <c r="E75" s="53">
        <v>6069286280.1330004</v>
      </c>
      <c r="F75" s="53">
        <v>5614204293.1330004</v>
      </c>
      <c r="G75" s="73">
        <f>IFERROR(((E75/F75)-1)*100,IF(E75+F75&lt;&gt;0,100,0))</f>
        <v>8.1059035838192184</v>
      </c>
    </row>
    <row r="76" spans="1:7" s="15" customFormat="1" ht="12" x14ac:dyDescent="0.2">
      <c r="A76" s="66" t="s">
        <v>55</v>
      </c>
      <c r="B76" s="54">
        <v>588818428.02107</v>
      </c>
      <c r="C76" s="53">
        <v>577022125.83421004</v>
      </c>
      <c r="D76" s="73">
        <f>IFERROR(((B76/C76)-1)*100,IF(B76+C76&lt;&gt;0,100,0))</f>
        <v>2.0443413967542234</v>
      </c>
      <c r="E76" s="53">
        <v>5736495475.3163795</v>
      </c>
      <c r="F76" s="53">
        <v>4970795522.2279501</v>
      </c>
      <c r="G76" s="73">
        <f>IFERROR(((E76/F76)-1)*100,IF(E76+F76&lt;&gt;0,100,0))</f>
        <v>15.403972053657045</v>
      </c>
    </row>
    <row r="77" spans="1:7" s="15" customFormat="1" ht="12" x14ac:dyDescent="0.2">
      <c r="A77" s="66" t="s">
        <v>93</v>
      </c>
      <c r="B77" s="73">
        <f>IFERROR(B75/B74/1000,)</f>
        <v>276.47920589770717</v>
      </c>
      <c r="C77" s="73">
        <f>IFERROR(C75/C74/1000,)</f>
        <v>231.11176480041294</v>
      </c>
      <c r="D77" s="73">
        <f>IFERROR(((B77/C77)-1)*100,IF(B77+C77&lt;&gt;0,100,0))</f>
        <v>19.630087259501195</v>
      </c>
      <c r="E77" s="73">
        <f>IFERROR(E75/E74/1000,)</f>
        <v>298.31832293600399</v>
      </c>
      <c r="F77" s="73">
        <f>IFERROR(F75/F74/1000,)</f>
        <v>244.22325966299812</v>
      </c>
      <c r="G77" s="73">
        <f>IFERROR(((E77/F77)-1)*100,IF(E77+F77&lt;&gt;0,100,0))</f>
        <v>22.149840825010394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125</v>
      </c>
      <c r="C80" s="53">
        <v>102</v>
      </c>
      <c r="D80" s="73">
        <f>IFERROR(((B80/C80)-1)*100,IF(B80+C80&lt;&gt;0,100,0))</f>
        <v>22.549019607843146</v>
      </c>
      <c r="E80" s="53">
        <v>2731</v>
      </c>
      <c r="F80" s="53">
        <v>2332</v>
      </c>
      <c r="G80" s="73">
        <f>IFERROR(((E80/F80)-1)*100,IF(E80+F80&lt;&gt;0,100,0))</f>
        <v>17.109777015437388</v>
      </c>
    </row>
    <row r="81" spans="1:7" s="15" customFormat="1" ht="12" x14ac:dyDescent="0.2">
      <c r="A81" s="66" t="s">
        <v>54</v>
      </c>
      <c r="B81" s="54">
        <v>12688046.083000001</v>
      </c>
      <c r="C81" s="53">
        <v>17968482.204</v>
      </c>
      <c r="D81" s="73">
        <f>IFERROR(((B81/C81)-1)*100,IF(B81+C81&lt;&gt;0,100,0))</f>
        <v>-29.387212904518513</v>
      </c>
      <c r="E81" s="53">
        <v>190333677.35499999</v>
      </c>
      <c r="F81" s="53">
        <v>183557277.52500001</v>
      </c>
      <c r="G81" s="73">
        <f>IFERROR(((E81/F81)-1)*100,IF(E81+F81&lt;&gt;0,100,0))</f>
        <v>3.6917086161713408</v>
      </c>
    </row>
    <row r="82" spans="1:7" s="15" customFormat="1" ht="12" x14ac:dyDescent="0.2">
      <c r="A82" s="66" t="s">
        <v>55</v>
      </c>
      <c r="B82" s="54">
        <v>613061.14659985399</v>
      </c>
      <c r="C82" s="53">
        <v>-1087316.34298999</v>
      </c>
      <c r="D82" s="73">
        <f>IFERROR(((B82/C82)-1)*100,IF(B82+C82&lt;&gt;0,100,0))</f>
        <v>-156.38296072272851</v>
      </c>
      <c r="E82" s="53">
        <v>39437601.241833001</v>
      </c>
      <c r="F82" s="53">
        <v>53435459.804085001</v>
      </c>
      <c r="G82" s="73">
        <f>IFERROR(((E82/F82)-1)*100,IF(E82+F82&lt;&gt;0,100,0))</f>
        <v>-26.195823173550949</v>
      </c>
    </row>
    <row r="83" spans="1:7" x14ac:dyDescent="0.2">
      <c r="A83" s="66" t="s">
        <v>93</v>
      </c>
      <c r="B83" s="73">
        <f>IFERROR(B81/B80/1000,)</f>
        <v>101.50436866400001</v>
      </c>
      <c r="C83" s="73">
        <f>IFERROR(C81/C80/1000,)</f>
        <v>176.16159023529411</v>
      </c>
      <c r="D83" s="73">
        <f>IFERROR(((B83/C83)-1)*100,IF(B83+C83&lt;&gt;0,100,0))</f>
        <v>-42.3799657300871</v>
      </c>
      <c r="E83" s="73">
        <f>IFERROR(E81/E80/1000,)</f>
        <v>69.693766882094465</v>
      </c>
      <c r="F83" s="73">
        <f>IFERROR(F81/F80/1000,)</f>
        <v>78.71238315823328</v>
      </c>
      <c r="G83" s="73">
        <f>IFERROR(((E83/F83)-1)*100,IF(E83+F83&lt;&gt;0,100,0))</f>
        <v>-11.45768418421399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8134</v>
      </c>
      <c r="C86" s="51">
        <f>C68+C74+C80</f>
        <v>8954</v>
      </c>
      <c r="D86" s="73">
        <f>IFERROR(((B86/C86)-1)*100,IF(B86+C86&lt;&gt;0,100,0))</f>
        <v>-9.1579182488273343</v>
      </c>
      <c r="E86" s="51">
        <f>E68+E74+E80</f>
        <v>70643</v>
      </c>
      <c r="F86" s="51">
        <f>F68+F74+F80</f>
        <v>71924</v>
      </c>
      <c r="G86" s="73">
        <f>IFERROR(((E86/F86)-1)*100,IF(E86+F86&lt;&gt;0,100,0))</f>
        <v>-1.7810466603637165</v>
      </c>
    </row>
    <row r="87" spans="1:7" s="15" customFormat="1" ht="12" x14ac:dyDescent="0.2">
      <c r="A87" s="66" t="s">
        <v>54</v>
      </c>
      <c r="B87" s="51">
        <f t="shared" ref="B87:C87" si="1">B69+B75+B81</f>
        <v>884632060.21499991</v>
      </c>
      <c r="C87" s="51">
        <f t="shared" si="1"/>
        <v>896656598.86599994</v>
      </c>
      <c r="D87" s="73">
        <f>IFERROR(((B87/C87)-1)*100,IF(B87+C87&lt;&gt;0,100,0))</f>
        <v>-1.3410416726099439</v>
      </c>
      <c r="E87" s="51">
        <f t="shared" ref="E87:F87" si="2">E69+E75+E81</f>
        <v>8429495935.8430004</v>
      </c>
      <c r="F87" s="51">
        <f t="shared" si="2"/>
        <v>7648400748.1009998</v>
      </c>
      <c r="G87" s="73">
        <f>IFERROR(((E87/F87)-1)*100,IF(E87+F87&lt;&gt;0,100,0))</f>
        <v>10.212529566209462</v>
      </c>
    </row>
    <row r="88" spans="1:7" s="15" customFormat="1" ht="12" x14ac:dyDescent="0.2">
      <c r="A88" s="66" t="s">
        <v>55</v>
      </c>
      <c r="B88" s="51">
        <f t="shared" ref="B88:C88" si="3">B70+B76+B82</f>
        <v>810907698.68758988</v>
      </c>
      <c r="C88" s="51">
        <f t="shared" si="3"/>
        <v>759863900.13274002</v>
      </c>
      <c r="D88" s="73">
        <f>IFERROR(((B88/C88)-1)*100,IF(B88+C88&lt;&gt;0,100,0))</f>
        <v>6.7174922437995832</v>
      </c>
      <c r="E88" s="51">
        <f t="shared" ref="E88:F88" si="4">E70+E76+E82</f>
        <v>7786902752.5993118</v>
      </c>
      <c r="F88" s="51">
        <f t="shared" si="4"/>
        <v>6691688386.7764349</v>
      </c>
      <c r="G88" s="73">
        <f>IFERROR(((E88/F88)-1)*100,IF(E88+F88&lt;&gt;0,100,0))</f>
        <v>16.366786713905412</v>
      </c>
    </row>
    <row r="89" spans="1:7" x14ac:dyDescent="0.2">
      <c r="A89" s="66" t="s">
        <v>94</v>
      </c>
      <c r="B89" s="73">
        <f>IFERROR((B75/B87)*100,IF(B75+B87&lt;&gt;0,100,0))</f>
        <v>70.883123863225279</v>
      </c>
      <c r="C89" s="73">
        <f>IFERROR((C75/C87)*100,IF(C75+C87&lt;&gt;0,100,0))</f>
        <v>74.901672430603298</v>
      </c>
      <c r="D89" s="73">
        <f>IFERROR(((B89/C89)-1)*100,IF(B89+C89&lt;&gt;0,100,0))</f>
        <v>-5.3650985845492549</v>
      </c>
      <c r="E89" s="73">
        <f>IFERROR((E75/E87)*100,IF(E75+E87&lt;&gt;0,100,0))</f>
        <v>72.000583739839414</v>
      </c>
      <c r="F89" s="73">
        <f>IFERROR((F75/F87)*100,IF(F75+F87&lt;&gt;0,100,0))</f>
        <v>73.403636629878946</v>
      </c>
      <c r="G89" s="73">
        <f>IFERROR(((E89/F89)-1)*100,IF(E89+F89&lt;&gt;0,100,0))</f>
        <v>-1.9114214968859233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83294645.297000006</v>
      </c>
      <c r="C97" s="107">
        <v>117033081.58400001</v>
      </c>
      <c r="D97" s="52">
        <f>B97-C97</f>
        <v>-33738436.287</v>
      </c>
      <c r="E97" s="107">
        <v>881836032.56299996</v>
      </c>
      <c r="F97" s="107">
        <v>927087276.23599994</v>
      </c>
      <c r="G97" s="68">
        <f>E97-F97</f>
        <v>-45251243.672999978</v>
      </c>
    </row>
    <row r="98" spans="1:7" s="15" customFormat="1" ht="13.5" x14ac:dyDescent="0.2">
      <c r="A98" s="66" t="s">
        <v>88</v>
      </c>
      <c r="B98" s="53">
        <v>75421489.682999998</v>
      </c>
      <c r="C98" s="107">
        <v>131416366.396</v>
      </c>
      <c r="D98" s="52">
        <f>B98-C98</f>
        <v>-55994876.713</v>
      </c>
      <c r="E98" s="107">
        <v>857318284.32000005</v>
      </c>
      <c r="F98" s="107">
        <v>929067527.35899997</v>
      </c>
      <c r="G98" s="68">
        <f>E98-F98</f>
        <v>-71749243.038999915</v>
      </c>
    </row>
    <row r="99" spans="1:7" s="15" customFormat="1" ht="12" x14ac:dyDescent="0.2">
      <c r="A99" s="69" t="s">
        <v>16</v>
      </c>
      <c r="B99" s="52">
        <f>B97-B98</f>
        <v>7873155.6140000075</v>
      </c>
      <c r="C99" s="52">
        <f>C97-C98</f>
        <v>-14383284.811999992</v>
      </c>
      <c r="D99" s="70"/>
      <c r="E99" s="52">
        <f>E97-E98</f>
        <v>24517748.242999911</v>
      </c>
      <c r="F99" s="70">
        <f>F97-F98</f>
        <v>-1980251.1230000257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1108.26848512016</v>
      </c>
      <c r="C111" s="108">
        <v>942.51961887587697</v>
      </c>
      <c r="D111" s="73">
        <f>IFERROR(((B111/C111)-1)*100,IF(B111+C111&lt;&gt;0,100,0))</f>
        <v>17.585720543617779</v>
      </c>
      <c r="E111" s="72"/>
      <c r="F111" s="109">
        <v>1114.3509760602001</v>
      </c>
      <c r="G111" s="109">
        <v>1108.26848512016</v>
      </c>
    </row>
    <row r="112" spans="1:7" s="15" customFormat="1" ht="12" x14ac:dyDescent="0.2">
      <c r="A112" s="66" t="s">
        <v>50</v>
      </c>
      <c r="B112" s="109">
        <v>1091.39292300635</v>
      </c>
      <c r="C112" s="108">
        <v>928.73082715297198</v>
      </c>
      <c r="D112" s="73">
        <f>IFERROR(((B112/C112)-1)*100,IF(B112+C112&lt;&gt;0,100,0))</f>
        <v>17.514449945849144</v>
      </c>
      <c r="E112" s="72"/>
      <c r="F112" s="109">
        <v>1097.21984079054</v>
      </c>
      <c r="G112" s="109">
        <v>1091.39292300635</v>
      </c>
    </row>
    <row r="113" spans="1:7" s="15" customFormat="1" ht="12" x14ac:dyDescent="0.2">
      <c r="A113" s="66" t="s">
        <v>51</v>
      </c>
      <c r="B113" s="109">
        <v>1202.3955308852001</v>
      </c>
      <c r="C113" s="108">
        <v>1015.3054679066699</v>
      </c>
      <c r="D113" s="73">
        <f>IFERROR(((B113/C113)-1)*100,IF(B113+C113&lt;&gt;0,100,0))</f>
        <v>18.426972856185575</v>
      </c>
      <c r="E113" s="72"/>
      <c r="F113" s="109">
        <v>1211.2261044975601</v>
      </c>
      <c r="G113" s="109">
        <v>1202.3955308852001</v>
      </c>
    </row>
    <row r="114" spans="1:7" s="25" customFormat="1" ht="12" x14ac:dyDescent="0.2">
      <c r="A114" s="69" t="s">
        <v>52</v>
      </c>
      <c r="B114" s="73"/>
      <c r="C114" s="72"/>
      <c r="D114" s="74"/>
      <c r="E114" s="72"/>
      <c r="F114" s="58"/>
      <c r="G114" s="58"/>
    </row>
    <row r="115" spans="1:7" s="15" customFormat="1" ht="12" x14ac:dyDescent="0.2">
      <c r="A115" s="66" t="s">
        <v>56</v>
      </c>
      <c r="B115" s="109">
        <v>787.94702696203399</v>
      </c>
      <c r="C115" s="108">
        <v>714.97115034799901</v>
      </c>
      <c r="D115" s="73">
        <f>IFERROR(((B115/C115)-1)*100,IF(B115+C115&lt;&gt;0,100,0))</f>
        <v>10.206828146634361</v>
      </c>
      <c r="E115" s="72"/>
      <c r="F115" s="109">
        <v>788.23024053401696</v>
      </c>
      <c r="G115" s="109">
        <v>787.492915248857</v>
      </c>
    </row>
    <row r="116" spans="1:7" s="15" customFormat="1" ht="12" x14ac:dyDescent="0.2">
      <c r="A116" s="66" t="s">
        <v>57</v>
      </c>
      <c r="B116" s="109">
        <v>1077.00996163575</v>
      </c>
      <c r="C116" s="108">
        <v>937.41957080516897</v>
      </c>
      <c r="D116" s="73">
        <f>IFERROR(((B116/C116)-1)*100,IF(B116+C116&lt;&gt;0,100,0))</f>
        <v>14.890919197546083</v>
      </c>
      <c r="E116" s="72"/>
      <c r="F116" s="109">
        <v>1080.6099397846899</v>
      </c>
      <c r="G116" s="109">
        <v>1077.00996163575</v>
      </c>
    </row>
    <row r="117" spans="1:7" s="15" customFormat="1" ht="12" x14ac:dyDescent="0.2">
      <c r="A117" s="66" t="s">
        <v>59</v>
      </c>
      <c r="B117" s="109">
        <v>1288.4620764179699</v>
      </c>
      <c r="C117" s="108">
        <v>1086.4353112952999</v>
      </c>
      <c r="D117" s="73">
        <f>IFERROR(((B117/C117)-1)*100,IF(B117+C117&lt;&gt;0,100,0))</f>
        <v>18.595379128629762</v>
      </c>
      <c r="E117" s="72"/>
      <c r="F117" s="109">
        <v>1295.2229029729999</v>
      </c>
      <c r="G117" s="109">
        <v>1287.9320474276799</v>
      </c>
    </row>
    <row r="118" spans="1:7" s="15" customFormat="1" ht="12" x14ac:dyDescent="0.2">
      <c r="A118" s="66" t="s">
        <v>58</v>
      </c>
      <c r="B118" s="109">
        <v>1197.29915160266</v>
      </c>
      <c r="C118" s="108">
        <v>987.85174869923003</v>
      </c>
      <c r="D118" s="73">
        <f>IFERROR(((B118/C118)-1)*100,IF(B118+C118&lt;&gt;0,100,0))</f>
        <v>21.202311296125487</v>
      </c>
      <c r="E118" s="72"/>
      <c r="F118" s="109">
        <v>1208.0176933800501</v>
      </c>
      <c r="G118" s="109">
        <v>1197.29915160266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59</v>
      </c>
      <c r="C127" s="53">
        <v>562</v>
      </c>
      <c r="D127" s="73">
        <f>IFERROR(((B127/C127)-1)*100,IF(B127+C127&lt;&gt;0,100,0))</f>
        <v>-89.5017793594306</v>
      </c>
      <c r="E127" s="53">
        <v>2509</v>
      </c>
      <c r="F127" s="53">
        <v>3774</v>
      </c>
      <c r="G127" s="73">
        <f>IFERROR(((E127/F127)-1)*100,IF(E127+F127&lt;&gt;0,100,0))</f>
        <v>-33.518812930577639</v>
      </c>
    </row>
    <row r="128" spans="1:7" s="15" customFormat="1" ht="12" x14ac:dyDescent="0.2">
      <c r="A128" s="66" t="s">
        <v>74</v>
      </c>
      <c r="B128" s="54">
        <v>8</v>
      </c>
      <c r="C128" s="53">
        <v>0</v>
      </c>
      <c r="D128" s="73">
        <f>IFERROR(((B128/C128)-1)*100,IF(B128+C128&lt;&gt;0,100,0))</f>
        <v>100</v>
      </c>
      <c r="E128" s="53">
        <v>88</v>
      </c>
      <c r="F128" s="53">
        <v>82</v>
      </c>
      <c r="G128" s="73">
        <f>IFERROR(((E128/F128)-1)*100,IF(E128+F128&lt;&gt;0,100,0))</f>
        <v>7.3170731707317138</v>
      </c>
    </row>
    <row r="129" spans="1:7" s="25" customFormat="1" ht="12" x14ac:dyDescent="0.2">
      <c r="A129" s="69" t="s">
        <v>34</v>
      </c>
      <c r="B129" s="70">
        <f>SUM(B126:B128)</f>
        <v>67</v>
      </c>
      <c r="C129" s="70">
        <f>SUM(C126:C128)</f>
        <v>562</v>
      </c>
      <c r="D129" s="73">
        <f>IFERROR(((B129/C129)-1)*100,IF(B129+C129&lt;&gt;0,100,0))</f>
        <v>-88.078291814946624</v>
      </c>
      <c r="E129" s="70">
        <f>SUM(E126:E128)</f>
        <v>2597</v>
      </c>
      <c r="F129" s="70">
        <f>SUM(F126:F128)</f>
        <v>3856</v>
      </c>
      <c r="G129" s="73">
        <f>IFERROR(((E129/F129)-1)*100,IF(E129+F129&lt;&gt;0,100,0))</f>
        <v>-32.650414937759329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17</v>
      </c>
      <c r="C132" s="53">
        <v>4</v>
      </c>
      <c r="D132" s="73">
        <f>IFERROR(((B132/C132)-1)*100,IF(B132+C132&lt;&gt;0,100,0))</f>
        <v>325</v>
      </c>
      <c r="E132" s="53">
        <v>349</v>
      </c>
      <c r="F132" s="53">
        <v>375</v>
      </c>
      <c r="G132" s="73">
        <f>IFERROR(((E132/F132)-1)*100,IF(E132+F132&lt;&gt;0,100,0))</f>
        <v>-6.9333333333333353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17</v>
      </c>
      <c r="C134" s="70">
        <f>SUM(C132:C133)</f>
        <v>4</v>
      </c>
      <c r="D134" s="73">
        <f>IFERROR(((B134/C134)-1)*100,IF(B134+C134&lt;&gt;0,100,0))</f>
        <v>325</v>
      </c>
      <c r="E134" s="70">
        <f>SUM(E132:E133)</f>
        <v>349</v>
      </c>
      <c r="F134" s="70">
        <f>SUM(F132:F133)</f>
        <v>375</v>
      </c>
      <c r="G134" s="73">
        <f>IFERROR(((E134/F134)-1)*100,IF(E134+F134&lt;&gt;0,100,0))</f>
        <v>-6.9333333333333353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31120</v>
      </c>
      <c r="C138" s="53">
        <v>149979</v>
      </c>
      <c r="D138" s="73">
        <f>IFERROR(((B138/C138)-1)*100,IF(B138+C138&lt;&gt;0,100,0))</f>
        <v>-79.250428393308397</v>
      </c>
      <c r="E138" s="53">
        <v>3659907</v>
      </c>
      <c r="F138" s="53">
        <v>3291711</v>
      </c>
      <c r="G138" s="73">
        <f>IFERROR(((E138/F138)-1)*100,IF(E138+F138&lt;&gt;0,100,0))</f>
        <v>11.185550614862594</v>
      </c>
    </row>
    <row r="139" spans="1:7" s="15" customFormat="1" ht="12" x14ac:dyDescent="0.2">
      <c r="A139" s="66" t="s">
        <v>74</v>
      </c>
      <c r="B139" s="54">
        <v>38</v>
      </c>
      <c r="C139" s="53">
        <v>0</v>
      </c>
      <c r="D139" s="73">
        <f>IFERROR(((B139/C139)-1)*100,IF(B139+C139&lt;&gt;0,100,0))</f>
        <v>100</v>
      </c>
      <c r="E139" s="53">
        <v>3821</v>
      </c>
      <c r="F139" s="53">
        <v>3233</v>
      </c>
      <c r="G139" s="73">
        <f>IFERROR(((E139/F139)-1)*100,IF(E139+F139&lt;&gt;0,100,0))</f>
        <v>18.187442004330336</v>
      </c>
    </row>
    <row r="140" spans="1:7" s="15" customFormat="1" ht="12" x14ac:dyDescent="0.2">
      <c r="A140" s="69" t="s">
        <v>34</v>
      </c>
      <c r="B140" s="70">
        <f>SUM(B137:B139)</f>
        <v>31158</v>
      </c>
      <c r="C140" s="70">
        <f>SUM(C137:C139)</f>
        <v>149979</v>
      </c>
      <c r="D140" s="73">
        <f>IFERROR(((B140/C140)-1)*100,IF(B140+C140&lt;&gt;0,100,0))</f>
        <v>-79.225091512811801</v>
      </c>
      <c r="E140" s="70">
        <f>SUM(E137:E139)</f>
        <v>3663728</v>
      </c>
      <c r="F140" s="70">
        <f>SUM(F137:F139)</f>
        <v>3294944</v>
      </c>
      <c r="G140" s="73">
        <f>IFERROR(((E140/F140)-1)*100,IF(E140+F140&lt;&gt;0,100,0))</f>
        <v>11.192420872706798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9932</v>
      </c>
      <c r="C143" s="53">
        <v>4000</v>
      </c>
      <c r="D143" s="73">
        <f>IFERROR(((B143/C143)-1)*100,)</f>
        <v>148.30000000000001</v>
      </c>
      <c r="E143" s="53">
        <v>93012</v>
      </c>
      <c r="F143" s="53">
        <v>240240</v>
      </c>
      <c r="G143" s="73">
        <f>IFERROR(((E143/F143)-1)*100,)</f>
        <v>-61.283716283716281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9932</v>
      </c>
      <c r="C145" s="70">
        <f>SUM(C143:C144)</f>
        <v>4000</v>
      </c>
      <c r="D145" s="73">
        <f>IFERROR(((B145/C145)-1)*100,)</f>
        <v>148.30000000000001</v>
      </c>
      <c r="E145" s="70">
        <f>SUM(E143:E144)</f>
        <v>93012</v>
      </c>
      <c r="F145" s="70">
        <f>SUM(F143:F144)</f>
        <v>240240</v>
      </c>
      <c r="G145" s="73">
        <f>IFERROR(((E145/F145)-1)*100,)</f>
        <v>-61.283716283716281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2680824.9457299998</v>
      </c>
      <c r="C149" s="53">
        <v>13304996.121099999</v>
      </c>
      <c r="D149" s="73">
        <f>IFERROR(((B149/C149)-1)*100,IF(B149+C149&lt;&gt;0,100,0))</f>
        <v>-79.850990399925337</v>
      </c>
      <c r="E149" s="53">
        <v>337136924.95765001</v>
      </c>
      <c r="F149" s="53">
        <v>287801076.26490998</v>
      </c>
      <c r="G149" s="73">
        <f>IFERROR(((E149/F149)-1)*100,IF(E149+F149&lt;&gt;0,100,0))</f>
        <v>17.142343361957501</v>
      </c>
    </row>
    <row r="150" spans="1:7" x14ac:dyDescent="0.2">
      <c r="A150" s="66" t="s">
        <v>74</v>
      </c>
      <c r="B150" s="54">
        <v>370300.17</v>
      </c>
      <c r="C150" s="53">
        <v>0</v>
      </c>
      <c r="D150" s="73">
        <f>IFERROR(((B150/C150)-1)*100,IF(B150+C150&lt;&gt;0,100,0))</f>
        <v>100</v>
      </c>
      <c r="E150" s="53">
        <v>28512780.620000001</v>
      </c>
      <c r="F150" s="53">
        <v>23033582.289999999</v>
      </c>
      <c r="G150" s="73">
        <f>IFERROR(((E150/F150)-1)*100,IF(E150+F150&lt;&gt;0,100,0))</f>
        <v>23.787868777922515</v>
      </c>
    </row>
    <row r="151" spans="1:7" s="15" customFormat="1" ht="12" x14ac:dyDescent="0.2">
      <c r="A151" s="69" t="s">
        <v>34</v>
      </c>
      <c r="B151" s="70">
        <f>SUM(B148:B150)</f>
        <v>3051125.1157299997</v>
      </c>
      <c r="C151" s="70">
        <f>SUM(C148:C150)</f>
        <v>13304996.121099999</v>
      </c>
      <c r="D151" s="73">
        <f>IFERROR(((B151/C151)-1)*100,IF(B151+C151&lt;&gt;0,100,0))</f>
        <v>-77.067824086838243</v>
      </c>
      <c r="E151" s="70">
        <f>SUM(E148:E150)</f>
        <v>365649705.57765001</v>
      </c>
      <c r="F151" s="70">
        <f>SUM(F148:F150)</f>
        <v>310834658.55491</v>
      </c>
      <c r="G151" s="73">
        <f>IFERROR(((E151/F151)-1)*100,IF(E151+F151&lt;&gt;0,100,0))</f>
        <v>17.63479248986539</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18755.3145</v>
      </c>
      <c r="C154" s="53">
        <v>2566</v>
      </c>
      <c r="D154" s="73">
        <f>IFERROR(((B154/C154)-1)*100,IF(B154+C154&lt;&gt;0,100,0))</f>
        <v>630.9163873733437</v>
      </c>
      <c r="E154" s="53">
        <v>119767.55409000001</v>
      </c>
      <c r="F154" s="53">
        <v>99198.012000000002</v>
      </c>
      <c r="G154" s="73">
        <f>IFERROR(((E154/F154)-1)*100,IF(E154+F154&lt;&gt;0,100,0))</f>
        <v>20.735841046895164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18755.3145</v>
      </c>
      <c r="C156" s="70">
        <f>SUM(C154:C155)</f>
        <v>2566</v>
      </c>
      <c r="D156" s="73">
        <f>IFERROR(((B156/C156)-1)*100,IF(B156+C156&lt;&gt;0,100,0))</f>
        <v>630.9163873733437</v>
      </c>
      <c r="E156" s="70">
        <f>SUM(E154:E155)</f>
        <v>119767.55409000001</v>
      </c>
      <c r="F156" s="70">
        <f>SUM(F154:F155)</f>
        <v>99198.012000000002</v>
      </c>
      <c r="G156" s="73">
        <f>IFERROR(((E156/F156)-1)*100,IF(E156+F156&lt;&gt;0,100,0))</f>
        <v>20.735841046895164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1263259</v>
      </c>
      <c r="C160" s="53">
        <v>1404025</v>
      </c>
      <c r="D160" s="73">
        <f>IFERROR(((B160/C160)-1)*100,IF(B160+C160&lt;&gt;0,100,0))</f>
        <v>-10.025889852388669</v>
      </c>
      <c r="E160" s="65"/>
      <c r="F160" s="65"/>
      <c r="G160" s="52"/>
    </row>
    <row r="161" spans="1:7" s="15" customFormat="1" ht="12" x14ac:dyDescent="0.2">
      <c r="A161" s="66" t="s">
        <v>74</v>
      </c>
      <c r="B161" s="54">
        <v>1630</v>
      </c>
      <c r="C161" s="53">
        <v>1413</v>
      </c>
      <c r="D161" s="73">
        <f>IFERROR(((B161/C161)-1)*100,IF(B161+C161&lt;&gt;0,100,0))</f>
        <v>15.357395612172686</v>
      </c>
      <c r="E161" s="65"/>
      <c r="F161" s="65"/>
      <c r="G161" s="52"/>
    </row>
    <row r="162" spans="1:7" s="25" customFormat="1" ht="12" x14ac:dyDescent="0.2">
      <c r="A162" s="69" t="s">
        <v>34</v>
      </c>
      <c r="B162" s="70">
        <f>SUM(B159:B161)</f>
        <v>1264889</v>
      </c>
      <c r="C162" s="70">
        <f>SUM(C159:C161)</f>
        <v>1405438</v>
      </c>
      <c r="D162" s="73">
        <f>IFERROR(((B162/C162)-1)*100,IF(B162+C162&lt;&gt;0,100,0))</f>
        <v>-10.000369991419046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171400</v>
      </c>
      <c r="C165" s="53">
        <v>123839</v>
      </c>
      <c r="D165" s="73">
        <f>IFERROR(((B165/C165)-1)*100,IF(B165+C165&lt;&gt;0,100,0))</f>
        <v>38.40551038041329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171400</v>
      </c>
      <c r="C167" s="70">
        <f>SUM(C165:C166)</f>
        <v>123839</v>
      </c>
      <c r="D167" s="73">
        <f>IFERROR(((B167/C167)-1)*100,IF(B167+C167&lt;&gt;0,100,0))</f>
        <v>38.40551038041329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27712</v>
      </c>
      <c r="C175" s="88">
        <v>38208</v>
      </c>
      <c r="D175" s="73">
        <f>IFERROR(((B175/C175)-1)*100,IF(B175+C175&lt;&gt;0,100,0))</f>
        <v>-27.470686767169184</v>
      </c>
      <c r="E175" s="88">
        <v>273534</v>
      </c>
      <c r="F175" s="88">
        <v>306972</v>
      </c>
      <c r="G175" s="73">
        <f>IFERROR(((E175/F175)-1)*100,IF(E175+F175&lt;&gt;0,100,0))</f>
        <v>-10.892850162229784</v>
      </c>
    </row>
    <row r="176" spans="1:7" x14ac:dyDescent="0.2">
      <c r="A176" s="66" t="s">
        <v>32</v>
      </c>
      <c r="B176" s="87">
        <v>153380</v>
      </c>
      <c r="C176" s="88">
        <v>219274</v>
      </c>
      <c r="D176" s="73">
        <f t="shared" ref="D176:D178" si="5">IFERROR(((B176/C176)-1)*100,IF(B176+C176&lt;&gt;0,100,0))</f>
        <v>-30.05098643706048</v>
      </c>
      <c r="E176" s="88">
        <v>1073182</v>
      </c>
      <c r="F176" s="88">
        <v>1310430</v>
      </c>
      <c r="G176" s="73">
        <f>IFERROR(((E176/F176)-1)*100,IF(E176+F176&lt;&gt;0,100,0))</f>
        <v>-18.104591622597166</v>
      </c>
    </row>
    <row r="177" spans="1:7" x14ac:dyDescent="0.2">
      <c r="A177" s="66" t="s">
        <v>91</v>
      </c>
      <c r="B177" s="87">
        <v>61083591.369209997</v>
      </c>
      <c r="C177" s="88">
        <v>86489306.472149998</v>
      </c>
      <c r="D177" s="73">
        <f t="shared" si="5"/>
        <v>-29.374400303603743</v>
      </c>
      <c r="E177" s="88">
        <v>492718175.98065901</v>
      </c>
      <c r="F177" s="88">
        <v>532876778.00443</v>
      </c>
      <c r="G177" s="73">
        <f>IFERROR(((E177/F177)-1)*100,IF(E177+F177&lt;&gt;0,100,0))</f>
        <v>-7.5361891681902327</v>
      </c>
    </row>
    <row r="178" spans="1:7" x14ac:dyDescent="0.2">
      <c r="A178" s="66" t="s">
        <v>92</v>
      </c>
      <c r="B178" s="87">
        <v>167282</v>
      </c>
      <c r="C178" s="88">
        <v>195708</v>
      </c>
      <c r="D178" s="73">
        <f t="shared" si="5"/>
        <v>-14.524700063359697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702</v>
      </c>
      <c r="C181" s="88">
        <v>1330</v>
      </c>
      <c r="D181" s="73">
        <f t="shared" ref="D181:D184" si="6">IFERROR(((B181/C181)-1)*100,IF(B181+C181&lt;&gt;0,100,0))</f>
        <v>-47.218045112781958</v>
      </c>
      <c r="E181" s="88">
        <v>11966</v>
      </c>
      <c r="F181" s="88">
        <v>9964</v>
      </c>
      <c r="G181" s="73">
        <f t="shared" ref="G181" si="7">IFERROR(((E181/F181)-1)*100,IF(E181+F181&lt;&gt;0,100,0))</f>
        <v>20.092332396627867</v>
      </c>
    </row>
    <row r="182" spans="1:7" x14ac:dyDescent="0.2">
      <c r="A182" s="66" t="s">
        <v>32</v>
      </c>
      <c r="B182" s="87">
        <v>9554</v>
      </c>
      <c r="C182" s="88">
        <v>19440</v>
      </c>
      <c r="D182" s="73">
        <f t="shared" si="6"/>
        <v>-50.853909465020578</v>
      </c>
      <c r="E182" s="88">
        <v>125256</v>
      </c>
      <c r="F182" s="88">
        <v>101308</v>
      </c>
      <c r="G182" s="73">
        <f t="shared" ref="G182" si="8">IFERROR(((E182/F182)-1)*100,IF(E182+F182&lt;&gt;0,100,0))</f>
        <v>23.638804437951588</v>
      </c>
    </row>
    <row r="183" spans="1:7" x14ac:dyDescent="0.2">
      <c r="A183" s="66" t="s">
        <v>91</v>
      </c>
      <c r="B183" s="87">
        <v>343387.77185999998</v>
      </c>
      <c r="C183" s="88">
        <v>477716.84383999999</v>
      </c>
      <c r="D183" s="73">
        <f t="shared" si="6"/>
        <v>-28.118973344174226</v>
      </c>
      <c r="E183" s="88">
        <v>3627536.53682</v>
      </c>
      <c r="F183" s="88">
        <v>1738196.1180199999</v>
      </c>
      <c r="G183" s="73">
        <f t="shared" ref="G183" si="9">IFERROR(((E183/F183)-1)*100,IF(E183+F183&lt;&gt;0,100,0))</f>
        <v>108.69546878013803</v>
      </c>
    </row>
    <row r="184" spans="1:7" x14ac:dyDescent="0.2">
      <c r="A184" s="66" t="s">
        <v>92</v>
      </c>
      <c r="B184" s="87">
        <v>67042</v>
      </c>
      <c r="C184" s="88">
        <v>56694</v>
      </c>
      <c r="D184" s="73">
        <f t="shared" si="6"/>
        <v>18.252372385084836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2025-03-03T10:31:30Z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