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F8C48A3-66DF-4D94-AF5F-AE23DEEFFE94}"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<sst xmlns="http://schemas.openxmlformats.org/spreadsheetml/2006/main" count="265" uniqueCount="100">
  <si>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</si>
  <si>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</si>
  <si>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</si>
  <si>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</si>
  <si>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</si>
  <si>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</si>
  <si>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</si>
  <si>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</si>
  <si>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</si>
  <si>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</si>
  <si>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</si>
  <si>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</si>
  <si>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</si>
  <si>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</si>
  <si>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</si>
  <si>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</si>
  <si>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</si>
  <si>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</si>
  <si>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</si>
  <si>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</si>
  <si>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</si>
  <si>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</si>
  <si>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</si>
  <si>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</si>
  <si>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</si>
  <si>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</si>
  <si>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</si>
  <si>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</si>
  <si>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</si>
  <si>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</si>
  <si>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</si>
  <si>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</si>
  <si>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</si>
  <si>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</si>
  <si>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</si>
  <si>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</si>
  <si>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</si>
  <si>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</si>
  <si>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</si>
  <si>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</si>
  <si>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</si>
  <si>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</si>
  <si>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</si>
  <si>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</si>
  <si>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</si>
  <si>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</si>
  <si>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</si>
  <si>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</si>
  <si>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</si>
  <si>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</si>
  <si>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</si>
  <si>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</si>
  <si>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</si>
  <si>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</si>
  <si>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</si>
  <si>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</si>
  <si>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</si>
  <si>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</si>
  <si>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</si>
  <si>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</si>
  <si>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</si>
  <si>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</si>
  <si>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</si>
  <si>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</si>
  <si>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</si>
  <si>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</si>
  <si>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</si>
  <si>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</si>
  <si>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</si>
  <si>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</si>
  <si>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</si>
  <si>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</si>
  <si>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</si>
  <si>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</si>
  <si>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</si>
  <si>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</si>
  <si>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</si>
  <si>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</si>
  <si>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</si>
  <si>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</si>
  <si>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</si>
  <si>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</si>
  <si>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</si>
  <si>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</si>
  <si>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</si>
  <si>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</si>
  <si>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</si>
  <si>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</si>
  <si>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</si>
  <si>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</si>
  <si>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</si>
  <si>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</si>
  <si>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</si>
  <si>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</si>
  <si>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</si>
  <si>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</si>
  <si>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</si>
  <si>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14 March 2025</t>
  </si>
  <si>
    <t>14.03.2025</t>
  </si>
  <si>
    <t>15.03.2024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</si>
</sst>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1979507</v>
      </c>
      <c r="C11" s="54">
        <v>1907781</v>
      </c>
      <c r="D11" s="73">
        <f>IFERROR(((B11/C11)-1)*100,IF(B11+C11&lt;&gt;0,100,0))</f>
        <v>3.7596558514840117</v>
      </c>
      <c r="E11" s="54">
        <v>17565847</v>
      </c>
      <c r="F11" s="54">
        <v>17034826</v>
      </c>
      <c r="G11" s="73">
        <f>IFERROR(((E11/F11)-1)*100,IF(E11+F11&lt;&gt;0,100,0))</f>
        <v>3.1172669447871115</v>
      </c>
    </row>
    <row r="12" spans="1:7" s="15" customFormat="1" ht="12" x14ac:dyDescent="0.2">
      <c r="A12" s="51" t="s">
        <v>9</v>
      </c>
      <c r="B12" s="54">
        <v>1754822.8589999999</v>
      </c>
      <c r="C12" s="54">
        <v>1970947.068</v>
      </c>
      <c r="D12" s="73">
        <f>IFERROR(((B12/C12)-1)*100,IF(B12+C12&lt;&gt;0,100,0))</f>
        <v>-10.965500419009732</v>
      </c>
      <c r="E12" s="54">
        <v>15821554.525</v>
      </c>
      <c r="F12" s="54">
        <v>14083816.064999999</v>
      </c>
      <c r="G12" s="73">
        <f>IFERROR(((E12/F12)-1)*100,IF(E12+F12&lt;&gt;0,100,0))</f>
        <v>12.338548387595694</v>
      </c>
    </row>
    <row r="13" spans="1:7" s="15" customFormat="1" ht="12" x14ac:dyDescent="0.2">
      <c r="A13" s="51" t="s">
        <v>10</v>
      </c>
      <c r="B13" s="54">
        <v>133083386.564465</v>
      </c>
      <c r="C13" s="54">
        <v>146756378.19917199</v>
      </c>
      <c r="D13" s="73">
        <f>IFERROR(((B13/C13)-1)*100,IF(B13+C13&lt;&gt;0,100,0))</f>
        <v>-9.3167954963773614</v>
      </c>
      <c r="E13" s="54">
        <v>1227523132.3144</v>
      </c>
      <c r="F13" s="54">
        <v>933860941.67005301</v>
      </c>
      <c r="G13" s="73">
        <f>IFERROR(((E13/F13)-1)*100,IF(E13+F13&lt;&gt;0,100,0))</f>
        <v>31.446029868128079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506</v>
      </c>
      <c r="C16" s="54">
        <v>428</v>
      </c>
      <c r="D16" s="73">
        <f>IFERROR(((B16/C16)-1)*100,IF(B16+C16&lt;&gt;0,100,0))</f>
        <v>18.224299065420556</v>
      </c>
      <c r="E16" s="54">
        <v>4864</v>
      </c>
      <c r="F16" s="54">
        <v>4574</v>
      </c>
      <c r="G16" s="73">
        <f>IFERROR(((E16/F16)-1)*100,IF(E16+F16&lt;&gt;0,100,0))</f>
        <v>6.3401836466987271</v>
      </c>
    </row>
    <row r="17" spans="1:7" s="15" customFormat="1" ht="12" x14ac:dyDescent="0.2">
      <c r="A17" s="51" t="s">
        <v>9</v>
      </c>
      <c r="B17" s="54">
        <v>298498.61700000003</v>
      </c>
      <c r="C17" s="54">
        <v>388203.23300000001</v>
      </c>
      <c r="D17" s="73">
        <f>IFERROR(((B17/C17)-1)*100,IF(B17+C17&lt;&gt;0,100,0))</f>
        <v>-23.107642691888653</v>
      </c>
      <c r="E17" s="54">
        <v>1988005.1839999999</v>
      </c>
      <c r="F17" s="54">
        <v>2290615.088</v>
      </c>
      <c r="G17" s="73">
        <f>IFERROR(((E17/F17)-1)*100,IF(E17+F17&lt;&gt;0,100,0))</f>
        <v>-13.210857886394923</v>
      </c>
    </row>
    <row r="18" spans="1:7" s="15" customFormat="1" ht="12" x14ac:dyDescent="0.2">
      <c r="A18" s="51" t="s">
        <v>10</v>
      </c>
      <c r="B18" s="54">
        <v>17221748.957330201</v>
      </c>
      <c r="C18" s="54">
        <v>16253634.440697201</v>
      </c>
      <c r="D18" s="73">
        <f>IFERROR(((B18/C18)-1)*100,IF(B18+C18&lt;&gt;0,100,0))</f>
        <v>5.9562956221591579</v>
      </c>
      <c r="E18" s="54">
        <v>153481082.624062</v>
      </c>
      <c r="F18" s="54">
        <v>104340835.309453</v>
      </c>
      <c r="G18" s="73">
        <f>IFERROR(((E18/F18)-1)*100,IF(E18+F18&lt;&gt;0,100,0))</f>
        <v>47.095892196827215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15023663.43276</v>
      </c>
      <c r="C24" s="53">
        <v>19953519.140659999</v>
      </c>
      <c r="D24" s="52">
        <f>B24-C24</f>
        <v>-4929855.7078999989</v>
      </c>
      <c r="E24" s="54">
        <v>152780058.48436001</v>
      </c>
      <c r="F24" s="54">
        <v>134454372.98545</v>
      </c>
      <c r="G24" s="52">
        <f>E24-F24</f>
        <v>18325685.49891001</v>
      </c>
    </row>
    <row r="25" spans="1:7" s="15" customFormat="1" ht="12" x14ac:dyDescent="0.2">
      <c r="A25" s="55" t="s">
        <v>15</v>
      </c>
      <c r="B25" s="53">
        <v>22389044.93372</v>
      </c>
      <c r="C25" s="53">
        <v>25630037.524020001</v>
      </c>
      <c r="D25" s="52">
        <f>B25-C25</f>
        <v>-3240992.5903000012</v>
      </c>
      <c r="E25" s="54">
        <v>222214022.53749999</v>
      </c>
      <c r="F25" s="54">
        <v>168501829.90090999</v>
      </c>
      <c r="G25" s="52">
        <f>E25-F25</f>
        <v>53712192.636590004</v>
      </c>
    </row>
    <row r="26" spans="1:7" s="25" customFormat="1" ht="12" x14ac:dyDescent="0.2">
      <c r="A26" s="56" t="s">
        <v>16</v>
      </c>
      <c r="B26" s="57">
        <f>B24-B25</f>
        <v>-7365381.5009599999</v>
      </c>
      <c r="C26" s="57">
        <f>C24-C25</f>
        <v>-5676518.3833600022</v>
      </c>
      <c r="D26" s="57"/>
      <c r="E26" s="57">
        <f>E24-E25</f>
        <v>-69433964.053139985</v>
      </c>
      <c r="F26" s="57">
        <f>F24-F25</f>
        <v>-34047456.915459991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87916.459581980002</v>
      </c>
      <c r="C33" s="104">
        <v>72990.704262280007</v>
      </c>
      <c r="D33" s="73">
        <f t="shared" ref="D33:D42" si="0">IFERROR(((B33/C33)-1)*100,IF(B33+C33&lt;&gt;0,100,0))</f>
        <v>20.448844096731513</v>
      </c>
      <c r="E33" s="51"/>
      <c r="F33" s="104">
        <v>88570.16</v>
      </c>
      <c r="G33" s="104">
        <v>86703.33</v>
      </c>
    </row>
    <row r="34" spans="1:7" s="15" customFormat="1" ht="12" x14ac:dyDescent="0.2">
      <c r="A34" s="51" t="s">
        <v>23</v>
      </c>
      <c r="B34" s="104">
        <v>87157.580890810001</v>
      </c>
      <c r="C34" s="104">
        <v>77162.721758999993</v>
      </c>
      <c r="D34" s="73">
        <f t="shared" si="0"/>
        <v>12.952963431003184</v>
      </c>
      <c r="E34" s="51"/>
      <c r="F34" s="104">
        <v>88169.62</v>
      </c>
      <c r="G34" s="104">
        <v>86460.13</v>
      </c>
    </row>
    <row r="35" spans="1:7" s="15" customFormat="1" ht="12" x14ac:dyDescent="0.2">
      <c r="A35" s="51" t="s">
        <v>24</v>
      </c>
      <c r="B35" s="104">
        <v>86120.67433301</v>
      </c>
      <c r="C35" s="104">
        <v>70870.438936299994</v>
      </c>
      <c r="D35" s="73">
        <f t="shared" si="0"/>
        <v>21.518471771308299</v>
      </c>
      <c r="E35" s="51"/>
      <c r="F35" s="104">
        <v>86818.97</v>
      </c>
      <c r="G35" s="104">
        <v>85110.94</v>
      </c>
    </row>
    <row r="36" spans="1:7" s="15" customFormat="1" ht="12" x14ac:dyDescent="0.2">
      <c r="A36" s="51" t="s">
        <v>25</v>
      </c>
      <c r="B36" s="104">
        <v>80678.037721319997</v>
      </c>
      <c r="C36" s="104">
        <v>66745.720164579994</v>
      </c>
      <c r="D36" s="73">
        <f t="shared" si="0"/>
        <v>20.873724221397303</v>
      </c>
      <c r="E36" s="51"/>
      <c r="F36" s="104">
        <v>81180.42</v>
      </c>
      <c r="G36" s="104">
        <v>79403</v>
      </c>
    </row>
    <row r="37" spans="1:7" s="15" customFormat="1" ht="12" x14ac:dyDescent="0.2">
      <c r="A37" s="51" t="s">
        <v>79</v>
      </c>
      <c r="B37" s="104">
        <v>63855.75236292</v>
      </c>
      <c r="C37" s="104">
        <v>53885.565530890002</v>
      </c>
      <c r="D37" s="73">
        <f t="shared" si="0"/>
        <v>18.502518687151138</v>
      </c>
      <c r="E37" s="51"/>
      <c r="F37" s="104">
        <v>64822.93</v>
      </c>
      <c r="G37" s="104">
        <v>62223.05</v>
      </c>
    </row>
    <row r="38" spans="1:7" s="15" customFormat="1" ht="12" x14ac:dyDescent="0.2">
      <c r="A38" s="51" t="s">
        <v>26</v>
      </c>
      <c r="B38" s="104">
        <v>124778.19134855</v>
      </c>
      <c r="C38" s="104">
        <v>100728.43817207</v>
      </c>
      <c r="D38" s="73">
        <f t="shared" si="0"/>
        <v>23.875832498660255</v>
      </c>
      <c r="E38" s="51"/>
      <c r="F38" s="104">
        <v>126627.01</v>
      </c>
      <c r="G38" s="104">
        <v>123302.28</v>
      </c>
    </row>
    <row r="39" spans="1:7" s="15" customFormat="1" ht="12" x14ac:dyDescent="0.2">
      <c r="A39" s="51" t="s">
        <v>27</v>
      </c>
      <c r="B39" s="104">
        <v>20232.010373879999</v>
      </c>
      <c r="C39" s="104">
        <v>16784.885676490001</v>
      </c>
      <c r="D39" s="73">
        <f t="shared" si="0"/>
        <v>20.537075818265848</v>
      </c>
      <c r="E39" s="51"/>
      <c r="F39" s="104">
        <v>20297.650000000001</v>
      </c>
      <c r="G39" s="104">
        <v>19759.43</v>
      </c>
    </row>
    <row r="40" spans="1:7" s="15" customFormat="1" ht="12" x14ac:dyDescent="0.2">
      <c r="A40" s="51" t="s">
        <v>28</v>
      </c>
      <c r="B40" s="104">
        <v>123792.5209606</v>
      </c>
      <c r="C40" s="104">
        <v>100499.45210152</v>
      </c>
      <c r="D40" s="73">
        <f t="shared" si="0"/>
        <v>23.177309300701854</v>
      </c>
      <c r="E40" s="51"/>
      <c r="F40" s="104">
        <v>124802.33</v>
      </c>
      <c r="G40" s="104">
        <v>121720.84</v>
      </c>
    </row>
    <row r="41" spans="1:7" s="15" customFormat="1" ht="12" x14ac:dyDescent="0.2">
      <c r="A41" s="51" t="s">
        <v>29</v>
      </c>
      <c r="B41" s="59"/>
      <c r="C41" s="59"/>
      <c r="D41" s="73">
        <f t="shared" si="0"/>
        <v>0</v>
      </c>
      <c r="E41" s="51"/>
      <c r="F41" s="59"/>
      <c r="G41" s="59"/>
    </row>
    <row r="42" spans="1:7" s="15" customFormat="1" ht="12" x14ac:dyDescent="0.2">
      <c r="A42" s="51" t="s">
        <v>78</v>
      </c>
      <c r="B42" s="104">
        <v>560.21185684</v>
      </c>
      <c r="C42" s="104">
        <v>634.52341549000005</v>
      </c>
      <c r="D42" s="73">
        <f t="shared" si="0"/>
        <v>-11.711397378868071</v>
      </c>
      <c r="E42" s="51"/>
      <c r="F42" s="104">
        <v>564.87</v>
      </c>
      <c r="G42" s="104">
        <v>526.86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20332.344381945401</v>
      </c>
      <c r="D48" s="59"/>
      <c r="E48" s="105">
        <v>17886.2777965354</v>
      </c>
      <c r="F48" s="59"/>
      <c r="G48" s="73">
        <f>IFERROR(((C48/E48)-1)*100,IF(C48+E48&lt;&gt;0,100,0))</f>
        <v>13.675660264450373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4076</v>
      </c>
      <c r="D54" s="62"/>
      <c r="E54" s="106">
        <v>1119559</v>
      </c>
      <c r="F54" s="106">
        <v>143980703.77520001</v>
      </c>
      <c r="G54" s="106">
        <v>11046594.40872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5562</v>
      </c>
      <c r="C68" s="53">
        <v>5507</v>
      </c>
      <c r="D68" s="73">
        <f>IFERROR(((B68/C68)-1)*100,IF(B68+C68&lt;&gt;0,100,0))</f>
        <v>0.99872889050298674</v>
      </c>
      <c r="E68" s="53">
        <v>59502</v>
      </c>
      <c r="F68" s="53">
        <v>58460</v>
      </c>
      <c r="G68" s="73">
        <f>IFERROR(((E68/F68)-1)*100,IF(E68+F68&lt;&gt;0,100,0))</f>
        <v>1.7824153267191223</v>
      </c>
    </row>
    <row r="69" spans="1:7" s="15" customFormat="1" ht="12" x14ac:dyDescent="0.2">
      <c r="A69" s="66" t="s">
        <v>54</v>
      </c>
      <c r="B69" s="54">
        <v>252013757.884</v>
      </c>
      <c r="C69" s="53">
        <v>215971630.34599999</v>
      </c>
      <c r="D69" s="73">
        <f>IFERROR(((B69/C69)-1)*100,IF(B69+C69&lt;&gt;0,100,0))</f>
        <v>16.688362022483361</v>
      </c>
      <c r="E69" s="53">
        <v>2643514397.9619999</v>
      </c>
      <c r="F69" s="53">
        <v>2229218543.9229999</v>
      </c>
      <c r="G69" s="73">
        <f>IFERROR(((E69/F69)-1)*100,IF(E69+F69&lt;&gt;0,100,0))</f>
        <v>18.58480206745088</v>
      </c>
    </row>
    <row r="70" spans="1:7" s="15" customFormat="1" ht="12" x14ac:dyDescent="0.2">
      <c r="A70" s="66" t="s">
        <v>55</v>
      </c>
      <c r="B70" s="54">
        <v>235176321.69097999</v>
      </c>
      <c r="C70" s="53">
        <v>203683567.14684999</v>
      </c>
      <c r="D70" s="73">
        <f>IFERROR(((B70/C70)-1)*100,IF(B70+C70&lt;&gt;0,100,0))</f>
        <v>15.46160791725757</v>
      </c>
      <c r="E70" s="53">
        <v>2459662087.1882501</v>
      </c>
      <c r="F70" s="53">
        <v>2011936857.58219</v>
      </c>
      <c r="G70" s="73">
        <f>IFERROR(((E70/F70)-1)*100,IF(E70+F70&lt;&gt;0,100,0))</f>
        <v>22.253443388084548</v>
      </c>
    </row>
    <row r="71" spans="1:7" s="15" customFormat="1" ht="12" x14ac:dyDescent="0.2">
      <c r="A71" s="66" t="s">
        <v>93</v>
      </c>
      <c r="B71" s="73">
        <f>IFERROR(B69/B68/1000,)</f>
        <v>45.309916915498029</v>
      </c>
      <c r="C71" s="73">
        <f>IFERROR(C69/C68/1000,)</f>
        <v>39.217655773742507</v>
      </c>
      <c r="D71" s="73">
        <f>IFERROR(((B71/C71)-1)*100,IF(B71+C71&lt;&gt;0,100,0))</f>
        <v>15.534485734954329</v>
      </c>
      <c r="E71" s="73">
        <f>IFERROR(E69/E68/1000,)</f>
        <v>44.427320055830052</v>
      </c>
      <c r="F71" s="73">
        <f>IFERROR(F69/F68/1000,)</f>
        <v>38.132373313770096</v>
      </c>
      <c r="G71" s="73">
        <f>IFERROR(((E71/F71)-1)*100,IF(E71+F71&lt;&gt;0,100,0))</f>
        <v>16.508143068521708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2723</v>
      </c>
      <c r="C74" s="53">
        <v>2718</v>
      </c>
      <c r="D74" s="73">
        <f>IFERROR(((B74/C74)-1)*100,IF(B74+C74&lt;&gt;0,100,0))</f>
        <v>0.18395879323032105</v>
      </c>
      <c r="E74" s="53">
        <v>25199</v>
      </c>
      <c r="F74" s="53">
        <v>28189</v>
      </c>
      <c r="G74" s="73">
        <f>IFERROR(((E74/F74)-1)*100,IF(E74+F74&lt;&gt;0,100,0))</f>
        <v>-10.606974351697474</v>
      </c>
    </row>
    <row r="75" spans="1:7" s="15" customFormat="1" ht="12" x14ac:dyDescent="0.2">
      <c r="A75" s="66" t="s">
        <v>54</v>
      </c>
      <c r="B75" s="54">
        <v>696858836.46399999</v>
      </c>
      <c r="C75" s="53">
        <v>648438666.35300004</v>
      </c>
      <c r="D75" s="73">
        <f>IFERROR(((B75/C75)-1)*100,IF(B75+C75&lt;&gt;0,100,0))</f>
        <v>7.4671935255385735</v>
      </c>
      <c r="E75" s="53">
        <v>7396256232.3520002</v>
      </c>
      <c r="F75" s="53">
        <v>6922683742.1820002</v>
      </c>
      <c r="G75" s="73">
        <f>IFERROR(((E75/F75)-1)*100,IF(E75+F75&lt;&gt;0,100,0))</f>
        <v>6.8408800373817469</v>
      </c>
    </row>
    <row r="76" spans="1:7" s="15" customFormat="1" ht="12" x14ac:dyDescent="0.2">
      <c r="A76" s="66" t="s">
        <v>55</v>
      </c>
      <c r="B76" s="54">
        <v>667093699.04103994</v>
      </c>
      <c r="C76" s="53">
        <v>571075952.15270996</v>
      </c>
      <c r="D76" s="73">
        <f>IFERROR(((B76/C76)-1)*100,IF(B76+C76&lt;&gt;0,100,0))</f>
        <v>16.813481031093058</v>
      </c>
      <c r="E76" s="53">
        <v>6985978782.54146</v>
      </c>
      <c r="F76" s="53">
        <v>6121950009.6513205</v>
      </c>
      <c r="G76" s="73">
        <f>IFERROR(((E76/F76)-1)*100,IF(E76+F76&lt;&gt;0,100,0))</f>
        <v>14.11362019500304</v>
      </c>
    </row>
    <row r="77" spans="1:7" s="15" customFormat="1" ht="12" x14ac:dyDescent="0.2">
      <c r="A77" s="66" t="s">
        <v>93</v>
      </c>
      <c r="B77" s="73">
        <f>IFERROR(B75/B74/1000,)</f>
        <v>255.91584152185089</v>
      </c>
      <c r="C77" s="73">
        <f>IFERROR(C75/C74/1000,)</f>
        <v>238.57198909234734</v>
      </c>
      <c r="D77" s="73">
        <f>IFERROR(((B77/C77)-1)*100,IF(B77+C77&lt;&gt;0,100,0))</f>
        <v>7.2698611834057569</v>
      </c>
      <c r="E77" s="73">
        <f>IFERROR(E75/E74/1000,)</f>
        <v>293.51387881868328</v>
      </c>
      <c r="F77" s="73">
        <f>IFERROR(F75/F74/1000,)</f>
        <v>245.58103310447336</v>
      </c>
      <c r="G77" s="73">
        <f>IFERROR(((E77/F77)-1)*100,IF(E77+F77&lt;&gt;0,100,0))</f>
        <v>19.518138313970958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163</v>
      </c>
      <c r="C80" s="53">
        <v>119</v>
      </c>
      <c r="D80" s="73">
        <f>IFERROR(((B80/C80)-1)*100,IF(B80+C80&lt;&gt;0,100,0))</f>
        <v>36.97478991596639</v>
      </c>
      <c r="E80" s="53">
        <v>3117</v>
      </c>
      <c r="F80" s="53">
        <v>2690</v>
      </c>
      <c r="G80" s="73">
        <f>IFERROR(((E80/F80)-1)*100,IF(E80+F80&lt;&gt;0,100,0))</f>
        <v>15.873605947955394</v>
      </c>
    </row>
    <row r="81" spans="1:7" s="15" customFormat="1" ht="12" x14ac:dyDescent="0.2">
      <c r="A81" s="66" t="s">
        <v>54</v>
      </c>
      <c r="B81" s="54">
        <v>18686397.646000002</v>
      </c>
      <c r="C81" s="53">
        <v>20115093.666000001</v>
      </c>
      <c r="D81" s="73">
        <f>IFERROR(((B81/C81)-1)*100,IF(B81+C81&lt;&gt;0,100,0))</f>
        <v>-7.1026068469911552</v>
      </c>
      <c r="E81" s="53">
        <v>239570470.241</v>
      </c>
      <c r="F81" s="53">
        <v>228239372.19999999</v>
      </c>
      <c r="G81" s="73">
        <f>IFERROR(((E81/F81)-1)*100,IF(E81+F81&lt;&gt;0,100,0))</f>
        <v>4.9645676518383031</v>
      </c>
    </row>
    <row r="82" spans="1:7" s="15" customFormat="1" ht="12" x14ac:dyDescent="0.2">
      <c r="A82" s="66" t="s">
        <v>55</v>
      </c>
      <c r="B82" s="54">
        <v>7004310.7619791301</v>
      </c>
      <c r="C82" s="53">
        <v>-7370059.52257019</v>
      </c>
      <c r="D82" s="73">
        <f>IFERROR(((B82/C82)-1)*100,IF(B82+C82&lt;&gt;0,100,0))</f>
        <v>-195.03737032962917</v>
      </c>
      <c r="E82" s="53">
        <v>57183359.108841799</v>
      </c>
      <c r="F82" s="53">
        <v>55628832.616828099</v>
      </c>
      <c r="G82" s="73">
        <f>IFERROR(((E82/F82)-1)*100,IF(E82+F82&lt;&gt;0,100,0))</f>
        <v>2.794461826515926</v>
      </c>
    </row>
    <row r="83" spans="1:7" x14ac:dyDescent="0.2">
      <c r="A83" s="66" t="s">
        <v>93</v>
      </c>
      <c r="B83" s="73">
        <f>IFERROR(B81/B80/1000,)</f>
        <v>114.64047635582823</v>
      </c>
      <c r="C83" s="73">
        <f>IFERROR(C81/C80/1000,)</f>
        <v>169.03440055462187</v>
      </c>
      <c r="D83" s="73">
        <f>IFERROR(((B83/C83)-1)*100,IF(B83+C83&lt;&gt;0,100,0))</f>
        <v>-32.179203771729746</v>
      </c>
      <c r="E83" s="73">
        <f>IFERROR(E81/E80/1000,)</f>
        <v>76.85931031151749</v>
      </c>
      <c r="F83" s="73">
        <f>IFERROR(F81/F80/1000,)</f>
        <v>84.847350260223038</v>
      </c>
      <c r="G83" s="73">
        <f>IFERROR(((E83/F83)-1)*100,IF(E83+F83&lt;&gt;0,100,0))</f>
        <v>-9.4146015452534311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8448</v>
      </c>
      <c r="C86" s="51">
        <f>C68+C74+C80</f>
        <v>8344</v>
      </c>
      <c r="D86" s="73">
        <f>IFERROR(((B86/C86)-1)*100,IF(B86+C86&lt;&gt;0,100,0))</f>
        <v>1.2464046021092967</v>
      </c>
      <c r="E86" s="51">
        <f>E68+E74+E80</f>
        <v>87818</v>
      </c>
      <c r="F86" s="51">
        <f>F68+F74+F80</f>
        <v>89339</v>
      </c>
      <c r="G86" s="73">
        <f>IFERROR(((E86/F86)-1)*100,IF(E86+F86&lt;&gt;0,100,0))</f>
        <v>-1.7025039456452395</v>
      </c>
    </row>
    <row r="87" spans="1:7" s="15" customFormat="1" ht="12" x14ac:dyDescent="0.2">
      <c r="A87" s="66" t="s">
        <v>54</v>
      </c>
      <c r="B87" s="51">
        <f t="shared" ref="B87:C87" si="1">B69+B75+B81</f>
        <v>967558991.99400008</v>
      </c>
      <c r="C87" s="51">
        <f t="shared" si="1"/>
        <v>884525390.36500001</v>
      </c>
      <c r="D87" s="73">
        <f>IFERROR(((B87/C87)-1)*100,IF(B87+C87&lt;&gt;0,100,0))</f>
        <v>9.3873621417171815</v>
      </c>
      <c r="E87" s="51">
        <f t="shared" ref="E87:F87" si="2">E69+E75+E81</f>
        <v>10279341100.554998</v>
      </c>
      <c r="F87" s="51">
        <f t="shared" si="2"/>
        <v>9380141658.3050003</v>
      </c>
      <c r="G87" s="73">
        <f>IFERROR(((E87/F87)-1)*100,IF(E87+F87&lt;&gt;0,100,0))</f>
        <v>9.5862032259807393</v>
      </c>
    </row>
    <row r="88" spans="1:7" s="15" customFormat="1" ht="12" x14ac:dyDescent="0.2">
      <c r="A88" s="66" t="s">
        <v>55</v>
      </c>
      <c r="B88" s="51">
        <f t="shared" ref="B88:C88" si="3">B70+B76+B82</f>
        <v>909274331.493999</v>
      </c>
      <c r="C88" s="51">
        <f t="shared" si="3"/>
        <v>767389459.77698982</v>
      </c>
      <c r="D88" s="73">
        <f>IFERROR(((B88/C88)-1)*100,IF(B88+C88&lt;&gt;0,100,0))</f>
        <v>18.489291181852074</v>
      </c>
      <c r="E88" s="51">
        <f t="shared" ref="E88:F88" si="4">E70+E76+E82</f>
        <v>9502824228.8385506</v>
      </c>
      <c r="F88" s="51">
        <f t="shared" si="4"/>
        <v>8189515699.8503389</v>
      </c>
      <c r="G88" s="73">
        <f>IFERROR(((E88/F88)-1)*100,IF(E88+F88&lt;&gt;0,100,0))</f>
        <v>16.03646146025719</v>
      </c>
    </row>
    <row r="89" spans="1:7" x14ac:dyDescent="0.2">
      <c r="A89" s="66" t="s">
        <v>94</v>
      </c>
      <c r="B89" s="73">
        <f>IFERROR((B75/B87)*100,IF(B75+B87&lt;&gt;0,100,0))</f>
        <v>72.022361657543385</v>
      </c>
      <c r="C89" s="73">
        <f>IFERROR((C75/C87)*100,IF(C75+C87&lt;&gt;0,100,0))</f>
        <v>73.309220223222908</v>
      </c>
      <c r="D89" s="73">
        <f>IFERROR(((B89/C89)-1)*100,IF(B89+C89&lt;&gt;0,100,0))</f>
        <v>-1.7553843319586537</v>
      </c>
      <c r="E89" s="73">
        <f>IFERROR((E75/E87)*100,IF(E75+E87&lt;&gt;0,100,0))</f>
        <v>71.952629648146072</v>
      </c>
      <c r="F89" s="73">
        <f>IFERROR((F75/F87)*100,IF(F75+F87&lt;&gt;0,100,0))</f>
        <v>73.801483968558045</v>
      </c>
      <c r="G89" s="73">
        <f>IFERROR(((E89/F89)-1)*100,IF(E89+F89&lt;&gt;0,100,0))</f>
        <v>-2.5051722824430578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101172055.492</v>
      </c>
      <c r="C97" s="107">
        <v>86130319.826000005</v>
      </c>
      <c r="D97" s="52">
        <f>B97-C97</f>
        <v>15041735.665999994</v>
      </c>
      <c r="E97" s="107">
        <v>1072915435.4960001</v>
      </c>
      <c r="F97" s="107">
        <v>1120172387.763</v>
      </c>
      <c r="G97" s="68">
        <f>E97-F97</f>
        <v>-47256952.26699996</v>
      </c>
    </row>
    <row r="98" spans="1:7" s="15" customFormat="1" ht="13.5" x14ac:dyDescent="0.2">
      <c r="A98" s="66" t="s">
        <v>88</v>
      </c>
      <c r="B98" s="53">
        <v>110025069.116</v>
      </c>
      <c r="C98" s="107">
        <v>80316104.984999999</v>
      </c>
      <c r="D98" s="52">
        <f>B98-C98</f>
        <v>29708964.130999997</v>
      </c>
      <c r="E98" s="107">
        <v>1046563425.66</v>
      </c>
      <c r="F98" s="107">
        <v>1105987120.4579999</v>
      </c>
      <c r="G98" s="68">
        <f>E98-F98</f>
        <v>-59423694.797999978</v>
      </c>
    </row>
    <row r="99" spans="1:7" s="15" customFormat="1" ht="12" x14ac:dyDescent="0.2">
      <c r="A99" s="69" t="s">
        <v>16</v>
      </c>
      <c r="B99" s="52">
        <f>B97-B98</f>
        <v>-8853013.623999998</v>
      </c>
      <c r="C99" s="52">
        <f>C97-C98</f>
        <v>5814214.8410000056</v>
      </c>
      <c r="D99" s="70"/>
      <c r="E99" s="52">
        <f>E97-E98</f>
        <v>26352009.836000085</v>
      </c>
      <c r="F99" s="70">
        <f>F97-F98</f>
        <v>14185267.305000067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1107.8201853267799</v>
      </c>
      <c r="C111" s="108">
        <v>929.64663996366301</v>
      </c>
      <c r="D111" s="73">
        <f>IFERROR(((B111/C111)-1)*100,IF(B111+C111&lt;&gt;0,100,0))</f>
        <v>19.165727890984584</v>
      </c>
      <c r="E111" s="72"/>
      <c r="F111" s="109">
        <v>1115.5364179744799</v>
      </c>
      <c r="G111" s="109">
        <v>1107.8201853267799</v>
      </c>
    </row>
    <row r="112" spans="1:7" s="15" customFormat="1" ht="12" x14ac:dyDescent="0.2">
      <c r="A112" s="66" t="s">
        <v>50</v>
      </c>
      <c r="B112" s="109">
        <v>1091.2047256538101</v>
      </c>
      <c r="C112" s="108">
        <v>916.181748970635</v>
      </c>
      <c r="D112" s="73">
        <f>IFERROR(((B112/C112)-1)*100,IF(B112+C112&lt;&gt;0,100,0))</f>
        <v>19.103521422449219</v>
      </c>
      <c r="E112" s="72"/>
      <c r="F112" s="109">
        <v>1098.5723333398601</v>
      </c>
      <c r="G112" s="109">
        <v>1091.2047256538101</v>
      </c>
    </row>
    <row r="113" spans="1:7" s="15" customFormat="1" ht="12" x14ac:dyDescent="0.2">
      <c r="A113" s="66" t="s">
        <v>51</v>
      </c>
      <c r="B113" s="109">
        <v>1198.52578341446</v>
      </c>
      <c r="C113" s="108">
        <v>999.751244735304</v>
      </c>
      <c r="D113" s="73">
        <f>IFERROR(((B113/C113)-1)*100,IF(B113+C113&lt;&gt;0,100,0))</f>
        <v>19.882399719520617</v>
      </c>
      <c r="E113" s="72"/>
      <c r="F113" s="109">
        <v>1209.9990031669399</v>
      </c>
      <c r="G113" s="109">
        <v>1198.52578341446</v>
      </c>
    </row>
    <row r="114" spans="1:7" s="25" customFormat="1" ht="12" x14ac:dyDescent="0.2">
      <c r="A114" s="69" t="s">
        <v>52</v>
      </c>
      <c r="B114" s="73"/>
      <c r="C114" s="72"/>
      <c r="D114" s="74"/>
      <c r="E114" s="72"/>
      <c r="F114" s="58"/>
      <c r="G114" s="58"/>
    </row>
    <row r="115" spans="1:7" s="15" customFormat="1" ht="12" x14ac:dyDescent="0.2">
      <c r="A115" s="66" t="s">
        <v>56</v>
      </c>
      <c r="B115" s="109">
        <v>790.81149167518697</v>
      </c>
      <c r="C115" s="108">
        <v>715.06162334246096</v>
      </c>
      <c r="D115" s="73">
        <f>IFERROR(((B115/C115)-1)*100,IF(B115+C115&lt;&gt;0,100,0))</f>
        <v>10.59347416501577</v>
      </c>
      <c r="E115" s="72"/>
      <c r="F115" s="109">
        <v>791.03145154120705</v>
      </c>
      <c r="G115" s="109">
        <v>790.75889251623505</v>
      </c>
    </row>
    <row r="116" spans="1:7" s="15" customFormat="1" ht="12" x14ac:dyDescent="0.2">
      <c r="A116" s="66" t="s">
        <v>57</v>
      </c>
      <c r="B116" s="109">
        <v>1080.2110801997101</v>
      </c>
      <c r="C116" s="108">
        <v>931.03013692417198</v>
      </c>
      <c r="D116" s="73">
        <f>IFERROR(((B116/C116)-1)*100,IF(B116+C116&lt;&gt;0,100,0))</f>
        <v>16.023213144139948</v>
      </c>
      <c r="E116" s="72"/>
      <c r="F116" s="109">
        <v>1084.8042501597699</v>
      </c>
      <c r="G116" s="109">
        <v>1080.2110801997101</v>
      </c>
    </row>
    <row r="117" spans="1:7" s="15" customFormat="1" ht="12" x14ac:dyDescent="0.2">
      <c r="A117" s="66" t="s">
        <v>59</v>
      </c>
      <c r="B117" s="109">
        <v>1288.82022315573</v>
      </c>
      <c r="C117" s="108">
        <v>1072.1006187497401</v>
      </c>
      <c r="D117" s="73">
        <f>IFERROR(((B117/C117)-1)*100,IF(B117+C117&lt;&gt;0,100,0))</f>
        <v>20.214483660938786</v>
      </c>
      <c r="E117" s="72"/>
      <c r="F117" s="109">
        <v>1298.0887438182399</v>
      </c>
      <c r="G117" s="109">
        <v>1288.82022315573</v>
      </c>
    </row>
    <row r="118" spans="1:7" s="15" customFormat="1" ht="12" x14ac:dyDescent="0.2">
      <c r="A118" s="66" t="s">
        <v>58</v>
      </c>
      <c r="B118" s="109">
        <v>1191.8276141399799</v>
      </c>
      <c r="C118" s="108">
        <v>965.12736842385902</v>
      </c>
      <c r="D118" s="73">
        <f>IFERROR(((B118/C118)-1)*100,IF(B118+C118&lt;&gt;0,100,0))</f>
        <v>23.489153155644416</v>
      </c>
      <c r="E118" s="72"/>
      <c r="F118" s="109">
        <v>1204.7300753018999</v>
      </c>
      <c r="G118" s="109">
        <v>1191.8276141399799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77</v>
      </c>
      <c r="C127" s="53">
        <v>67</v>
      </c>
      <c r="D127" s="73">
        <f>IFERROR(((B127/C127)-1)*100,IF(B127+C127&lt;&gt;0,100,0))</f>
        <v>14.925373134328357</v>
      </c>
      <c r="E127" s="53">
        <v>2652</v>
      </c>
      <c r="F127" s="53">
        <v>3916</v>
      </c>
      <c r="G127" s="73">
        <f>IFERROR(((E127/F127)-1)*100,IF(E127+F127&lt;&gt;0,100,0))</f>
        <v>-32.27783452502554</v>
      </c>
    </row>
    <row r="128" spans="1:7" s="15" customFormat="1" ht="12" x14ac:dyDescent="0.2">
      <c r="A128" s="66" t="s">
        <v>74</v>
      </c>
      <c r="B128" s="54">
        <v>8</v>
      </c>
      <c r="C128" s="53">
        <v>5</v>
      </c>
      <c r="D128" s="73">
        <f>IFERROR(((B128/C128)-1)*100,IF(B128+C128&lt;&gt;0,100,0))</f>
        <v>60.000000000000007</v>
      </c>
      <c r="E128" s="53">
        <v>104</v>
      </c>
      <c r="F128" s="53">
        <v>90</v>
      </c>
      <c r="G128" s="73">
        <f>IFERROR(((E128/F128)-1)*100,IF(E128+F128&lt;&gt;0,100,0))</f>
        <v>15.555555555555545</v>
      </c>
    </row>
    <row r="129" spans="1:7" s="25" customFormat="1" ht="12" x14ac:dyDescent="0.2">
      <c r="A129" s="69" t="s">
        <v>34</v>
      </c>
      <c r="B129" s="70">
        <f>SUM(B126:B128)</f>
        <v>85</v>
      </c>
      <c r="C129" s="70">
        <f>SUM(C126:C128)</f>
        <v>72</v>
      </c>
      <c r="D129" s="73">
        <f>IFERROR(((B129/C129)-1)*100,IF(B129+C129&lt;&gt;0,100,0))</f>
        <v>18.055555555555557</v>
      </c>
      <c r="E129" s="70">
        <f>SUM(E126:E128)</f>
        <v>2756</v>
      </c>
      <c r="F129" s="70">
        <f>SUM(F126:F128)</f>
        <v>4006</v>
      </c>
      <c r="G129" s="73">
        <f>IFERROR(((E129/F129)-1)*100,IF(E129+F129&lt;&gt;0,100,0))</f>
        <v>-31.203195207189218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26</v>
      </c>
      <c r="D132" s="73">
        <f>IFERROR(((B132/C132)-1)*100,IF(B132+C132&lt;&gt;0,100,0))</f>
        <v>-100</v>
      </c>
      <c r="E132" s="53">
        <v>384</v>
      </c>
      <c r="F132" s="53">
        <v>405</v>
      </c>
      <c r="G132" s="73">
        <f>IFERROR(((E132/F132)-1)*100,IF(E132+F132&lt;&gt;0,100,0))</f>
        <v>-5.1851851851851816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26</v>
      </c>
      <c r="D134" s="73">
        <f>IFERROR(((B134/C134)-1)*100,IF(B134+C134&lt;&gt;0,100,0))</f>
        <v>-100</v>
      </c>
      <c r="E134" s="70">
        <f>SUM(E132:E133)</f>
        <v>384</v>
      </c>
      <c r="F134" s="70">
        <f>SUM(F132:F133)</f>
        <v>405</v>
      </c>
      <c r="G134" s="73">
        <f>IFERROR(((E134/F134)-1)*100,IF(E134+F134&lt;&gt;0,100,0))</f>
        <v>-5.1851851851851816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34672</v>
      </c>
      <c r="C138" s="53">
        <v>19318</v>
      </c>
      <c r="D138" s="73">
        <f>IFERROR(((B138/C138)-1)*100,IF(B138+C138&lt;&gt;0,100,0))</f>
        <v>79.480277461434937</v>
      </c>
      <c r="E138" s="53">
        <v>3719071</v>
      </c>
      <c r="F138" s="53">
        <v>3344122</v>
      </c>
      <c r="G138" s="73">
        <f>IFERROR(((E138/F138)-1)*100,IF(E138+F138&lt;&gt;0,100,0))</f>
        <v>11.21218065608851</v>
      </c>
    </row>
    <row r="139" spans="1:7" s="15" customFormat="1" ht="12" x14ac:dyDescent="0.2">
      <c r="A139" s="66" t="s">
        <v>74</v>
      </c>
      <c r="B139" s="54">
        <v>49</v>
      </c>
      <c r="C139" s="53">
        <v>18</v>
      </c>
      <c r="D139" s="73">
        <f>IFERROR(((B139/C139)-1)*100,IF(B139+C139&lt;&gt;0,100,0))</f>
        <v>172.22222222222223</v>
      </c>
      <c r="E139" s="53">
        <v>3900</v>
      </c>
      <c r="F139" s="53">
        <v>3257</v>
      </c>
      <c r="G139" s="73">
        <f>IFERROR(((E139/F139)-1)*100,IF(E139+F139&lt;&gt;0,100,0))</f>
        <v>19.742093951489093</v>
      </c>
    </row>
    <row r="140" spans="1:7" s="15" customFormat="1" ht="12" x14ac:dyDescent="0.2">
      <c r="A140" s="69" t="s">
        <v>34</v>
      </c>
      <c r="B140" s="70">
        <f>SUM(B137:B139)</f>
        <v>34721</v>
      </c>
      <c r="C140" s="70">
        <f>SUM(C137:C139)</f>
        <v>19336</v>
      </c>
      <c r="D140" s="73">
        <f>IFERROR(((B140/C140)-1)*100,IF(B140+C140&lt;&gt;0,100,0))</f>
        <v>79.566611501861814</v>
      </c>
      <c r="E140" s="70">
        <f>SUM(E137:E139)</f>
        <v>3722971</v>
      </c>
      <c r="F140" s="70">
        <f>SUM(F137:F139)</f>
        <v>3347379</v>
      </c>
      <c r="G140" s="73">
        <f>IFERROR(((E140/F140)-1)*100,IF(E140+F140&lt;&gt;0,100,0))</f>
        <v>11.220480262318677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34480</v>
      </c>
      <c r="D143" s="73">
        <f>IFERROR(((B143/C143)-1)*100,)</f>
        <v>-100</v>
      </c>
      <c r="E143" s="53">
        <v>138111</v>
      </c>
      <c r="F143" s="53">
        <v>278720</v>
      </c>
      <c r="G143" s="73">
        <f>IFERROR(((E143/F143)-1)*100,)</f>
        <v>-50.448119977037884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34480</v>
      </c>
      <c r="D145" s="73">
        <f>IFERROR(((B145/C145)-1)*100,)</f>
        <v>-100</v>
      </c>
      <c r="E145" s="70">
        <f>SUM(E143:E144)</f>
        <v>138111</v>
      </c>
      <c r="F145" s="70">
        <f>SUM(F143:F144)</f>
        <v>278720</v>
      </c>
      <c r="G145" s="73">
        <f>IFERROR(((E145/F145)-1)*100,)</f>
        <v>-50.448119977037884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2905763.5594000001</v>
      </c>
      <c r="C149" s="53">
        <v>1550736.2416600001</v>
      </c>
      <c r="D149" s="73">
        <f>IFERROR(((B149/C149)-1)*100,IF(B149+C149&lt;&gt;0,100,0))</f>
        <v>87.379612427803877</v>
      </c>
      <c r="E149" s="53">
        <v>342214056.49851</v>
      </c>
      <c r="F149" s="53">
        <v>292163050.31866997</v>
      </c>
      <c r="G149" s="73">
        <f>IFERROR(((E149/F149)-1)*100,IF(E149+F149&lt;&gt;0,100,0))</f>
        <v>17.131189630327338</v>
      </c>
    </row>
    <row r="150" spans="1:7" x14ac:dyDescent="0.2">
      <c r="A150" s="66" t="s">
        <v>74</v>
      </c>
      <c r="B150" s="54">
        <v>542538.4</v>
      </c>
      <c r="C150" s="53">
        <v>168130.68</v>
      </c>
      <c r="D150" s="73">
        <f>IFERROR(((B150/C150)-1)*100,IF(B150+C150&lt;&gt;0,100,0))</f>
        <v>222.6885182406923</v>
      </c>
      <c r="E150" s="53">
        <v>29308112.859999999</v>
      </c>
      <c r="F150" s="53">
        <v>23258381.640000001</v>
      </c>
      <c r="G150" s="73">
        <f>IFERROR(((E150/F150)-1)*100,IF(E150+F150&lt;&gt;0,100,0))</f>
        <v>26.010972361015906</v>
      </c>
    </row>
    <row r="151" spans="1:7" s="15" customFormat="1" ht="12" x14ac:dyDescent="0.2">
      <c r="A151" s="69" t="s">
        <v>34</v>
      </c>
      <c r="B151" s="70">
        <f>SUM(B148:B150)</f>
        <v>3448301.9594000001</v>
      </c>
      <c r="C151" s="70">
        <f>SUM(C148:C150)</f>
        <v>1718866.92166</v>
      </c>
      <c r="D151" s="73">
        <f>IFERROR(((B151/C151)-1)*100,IF(B151+C151&lt;&gt;0,100,0))</f>
        <v>100.61483038313366</v>
      </c>
      <c r="E151" s="70">
        <f>SUM(E148:E150)</f>
        <v>371522169.35851002</v>
      </c>
      <c r="F151" s="70">
        <f>SUM(F148:F150)</f>
        <v>315421431.95866996</v>
      </c>
      <c r="G151" s="73">
        <f>IFERROR(((E151/F151)-1)*100,IF(E151+F151&lt;&gt;0,100,0))</f>
        <v>17.785962434915014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23796.82</v>
      </c>
      <c r="D154" s="73">
        <f>IFERROR(((B154/C154)-1)*100,IF(B154+C154&lt;&gt;0,100,0))</f>
        <v>-100</v>
      </c>
      <c r="E154" s="53">
        <v>167210.58312</v>
      </c>
      <c r="F154" s="53">
        <v>125455.83199999999</v>
      </c>
      <c r="G154" s="73">
        <f>IFERROR(((E154/F154)-1)*100,IF(E154+F154&lt;&gt;0,100,0))</f>
        <v>33.282431318139125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23796.82</v>
      </c>
      <c r="D156" s="73">
        <f>IFERROR(((B156/C156)-1)*100,IF(B156+C156&lt;&gt;0,100,0))</f>
        <v>-100</v>
      </c>
      <c r="E156" s="70">
        <f>SUM(E154:E155)</f>
        <v>167210.58312</v>
      </c>
      <c r="F156" s="70">
        <f>SUM(F154:F155)</f>
        <v>125455.83199999999</v>
      </c>
      <c r="G156" s="73">
        <f>IFERROR(((E156/F156)-1)*100,IF(E156+F156&lt;&gt;0,100,0))</f>
        <v>33.282431318139125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1268011</v>
      </c>
      <c r="C160" s="53">
        <v>1404018</v>
      </c>
      <c r="D160" s="73">
        <f>IFERROR(((B160/C160)-1)*100,IF(B160+C160&lt;&gt;0,100,0))</f>
        <v>-9.6869840700048009</v>
      </c>
      <c r="E160" s="65"/>
      <c r="F160" s="65"/>
      <c r="G160" s="52"/>
    </row>
    <row r="161" spans="1:7" s="15" customFormat="1" ht="12" x14ac:dyDescent="0.2">
      <c r="A161" s="66" t="s">
        <v>74</v>
      </c>
      <c r="B161" s="54">
        <v>1621</v>
      </c>
      <c r="C161" s="53">
        <v>1417</v>
      </c>
      <c r="D161" s="73">
        <f>IFERROR(((B161/C161)-1)*100,IF(B161+C161&lt;&gt;0,100,0))</f>
        <v>14.396612561750178</v>
      </c>
      <c r="E161" s="65"/>
      <c r="F161" s="65"/>
      <c r="G161" s="52"/>
    </row>
    <row r="162" spans="1:7" s="25" customFormat="1" ht="12" x14ac:dyDescent="0.2">
      <c r="A162" s="69" t="s">
        <v>34</v>
      </c>
      <c r="B162" s="70">
        <f>SUM(B159:B161)</f>
        <v>1269632</v>
      </c>
      <c r="C162" s="70">
        <f>SUM(C159:C161)</f>
        <v>1405435</v>
      </c>
      <c r="D162" s="73">
        <f>IFERROR(((B162/C162)-1)*100,IF(B162+C162&lt;&gt;0,100,0))</f>
        <v>-9.6627022950189776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198400</v>
      </c>
      <c r="C165" s="53">
        <v>119879</v>
      </c>
      <c r="D165" s="73">
        <f>IFERROR(((B165/C165)-1)*100,IF(B165+C165&lt;&gt;0,100,0))</f>
        <v>65.50021271448712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198400</v>
      </c>
      <c r="C167" s="70">
        <f>SUM(C165:C166)</f>
        <v>119879</v>
      </c>
      <c r="D167" s="73">
        <f>IFERROR(((B167/C167)-1)*100,IF(B167+C167&lt;&gt;0,100,0))</f>
        <v>65.50021271448712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19940</v>
      </c>
      <c r="C175" s="88">
        <v>29546</v>
      </c>
      <c r="D175" s="73">
        <f>IFERROR(((B175/C175)-1)*100,IF(B175+C175&lt;&gt;0,100,0))</f>
        <v>-32.512015162796992</v>
      </c>
      <c r="E175" s="88">
        <v>315222</v>
      </c>
      <c r="F175" s="88">
        <v>370924</v>
      </c>
      <c r="G175" s="73">
        <f>IFERROR(((E175/F175)-1)*100,IF(E175+F175&lt;&gt;0,100,0))</f>
        <v>-15.017092450205439</v>
      </c>
    </row>
    <row r="176" spans="1:7" x14ac:dyDescent="0.2">
      <c r="A176" s="66" t="s">
        <v>32</v>
      </c>
      <c r="B176" s="87">
        <v>93462</v>
      </c>
      <c r="C176" s="88">
        <v>123644</v>
      </c>
      <c r="D176" s="73">
        <f t="shared" ref="D176:D178" si="5">IFERROR(((B176/C176)-1)*100,IF(B176+C176&lt;&gt;0,100,0))</f>
        <v>-24.410404063278445</v>
      </c>
      <c r="E176" s="88">
        <v>1287674</v>
      </c>
      <c r="F176" s="88">
        <v>1602814</v>
      </c>
      <c r="G176" s="73">
        <f>IFERROR(((E176/F176)-1)*100,IF(E176+F176&lt;&gt;0,100,0))</f>
        <v>-19.661670037820976</v>
      </c>
    </row>
    <row r="177" spans="1:7" x14ac:dyDescent="0.2">
      <c r="A177" s="66" t="s">
        <v>91</v>
      </c>
      <c r="B177" s="87">
        <v>40202697.716311999</v>
      </c>
      <c r="C177" s="88">
        <v>54617785.845578</v>
      </c>
      <c r="D177" s="73">
        <f t="shared" si="5"/>
        <v>-26.392662950530589</v>
      </c>
      <c r="E177" s="88">
        <v>579809724.42035198</v>
      </c>
      <c r="F177" s="88">
        <v>660988784.252298</v>
      </c>
      <c r="G177" s="73">
        <f>IFERROR(((E177/F177)-1)*100,IF(E177+F177&lt;&gt;0,100,0))</f>
        <v>-12.281457986276534</v>
      </c>
    </row>
    <row r="178" spans="1:7" x14ac:dyDescent="0.2">
      <c r="A178" s="66" t="s">
        <v>92</v>
      </c>
      <c r="B178" s="87">
        <v>174214</v>
      </c>
      <c r="C178" s="88">
        <v>193460</v>
      </c>
      <c r="D178" s="73">
        <f t="shared" si="5"/>
        <v>-9.948309728109173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464</v>
      </c>
      <c r="C181" s="88">
        <v>1432</v>
      </c>
      <c r="D181" s="73">
        <f t="shared" ref="D181:D184" si="6">IFERROR(((B181/C181)-1)*100,IF(B181+C181&lt;&gt;0,100,0))</f>
        <v>-67.597765363128488</v>
      </c>
      <c r="E181" s="88">
        <v>13508</v>
      </c>
      <c r="F181" s="88">
        <v>13184</v>
      </c>
      <c r="G181" s="73">
        <f t="shared" ref="G181" si="7">IFERROR(((E181/F181)-1)*100,IF(E181+F181&lt;&gt;0,100,0))</f>
        <v>2.4575242718446688</v>
      </c>
    </row>
    <row r="182" spans="1:7" x14ac:dyDescent="0.2">
      <c r="A182" s="66" t="s">
        <v>32</v>
      </c>
      <c r="B182" s="87">
        <v>5482</v>
      </c>
      <c r="C182" s="88">
        <v>9878</v>
      </c>
      <c r="D182" s="73">
        <f t="shared" si="6"/>
        <v>-44.502935816966996</v>
      </c>
      <c r="E182" s="88">
        <v>139282</v>
      </c>
      <c r="F182" s="88">
        <v>136762</v>
      </c>
      <c r="G182" s="73">
        <f t="shared" ref="G182" si="8">IFERROR(((E182/F182)-1)*100,IF(E182+F182&lt;&gt;0,100,0))</f>
        <v>1.8426171012415837</v>
      </c>
    </row>
    <row r="183" spans="1:7" x14ac:dyDescent="0.2">
      <c r="A183" s="66" t="s">
        <v>91</v>
      </c>
      <c r="B183" s="87">
        <v>77588.74798</v>
      </c>
      <c r="C183" s="88">
        <v>219363.13574</v>
      </c>
      <c r="D183" s="73">
        <f t="shared" si="6"/>
        <v>-64.629996868771059</v>
      </c>
      <c r="E183" s="88">
        <v>3835324.4890999999</v>
      </c>
      <c r="F183" s="88">
        <v>3243070.24896</v>
      </c>
      <c r="G183" s="73">
        <f t="shared" ref="G183" si="9">IFERROR(((E183/F183)-1)*100,IF(E183+F183&lt;&gt;0,100,0))</f>
        <v>18.262146505458098</v>
      </c>
    </row>
    <row r="184" spans="1:7" x14ac:dyDescent="0.2">
      <c r="A184" s="66" t="s">
        <v>92</v>
      </c>
      <c r="B184" s="87">
        <v>71284</v>
      </c>
      <c r="C184" s="88">
        <v>68954</v>
      </c>
      <c r="D184" s="73">
        <f t="shared" si="6"/>
        <v>3.3790643037387325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2025-03-17T10:33:24Z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