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C96CA990-C97C-4845-9425-567CC41B3601}"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<sst xmlns="http://schemas.openxmlformats.org/spreadsheetml/2006/main" count="265" uniqueCount="100">
  <si>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</si>
  <si>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</si>
  <si>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</si>
  <si>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</si>
  <si>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</si>
  <si>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</si>
  <si>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</si>
  <si>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</si>
  <si>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</si>
  <si>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</si>
  <si>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</si>
  <si>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</si>
  <si>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</si>
  <si>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</si>
  <si>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</si>
  <si>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</si>
  <si>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</si>
  <si>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</si>
  <si>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</si>
  <si>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</si>
  <si>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</si>
  <si>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</si>
  <si>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</si>
  <si>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</si>
  <si>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</si>
  <si>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</si>
  <si>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</si>
  <si>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</si>
  <si>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</si>
  <si>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</si>
  <si>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</si>
  <si>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</si>
  <si>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</si>
  <si>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</si>
  <si>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</si>
  <si>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</si>
  <si>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</si>
  <si>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</si>
  <si>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</si>
  <si>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</si>
  <si>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</si>
  <si>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</si>
  <si>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</si>
  <si>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</si>
  <si>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</si>
  <si>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</si>
  <si>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</si>
  <si>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</si>
  <si>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</si>
  <si>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</si>
  <si>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</si>
  <si>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</si>
  <si>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</si>
  <si>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</si>
  <si>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</si>
  <si>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</si>
  <si>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</si>
  <si>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</si>
  <si>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</si>
  <si>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</si>
  <si>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</si>
  <si>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</si>
  <si>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</si>
  <si>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</si>
  <si>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</si>
  <si>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</si>
  <si>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</si>
  <si>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</si>
  <si>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</si>
  <si>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</si>
  <si>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</si>
  <si>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</si>
  <si>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</si>
  <si>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</si>
  <si>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</si>
  <si>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</si>
  <si>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</si>
  <si>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</si>
  <si>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</si>
  <si>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</si>
  <si>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</si>
  <si>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</si>
  <si>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</si>
  <si>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</si>
  <si>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</si>
  <si>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</si>
  <si>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</si>
  <si>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</si>
  <si>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</si>
  <si>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</si>
  <si>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</si>
  <si>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</si>
  <si>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</si>
  <si>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</si>
  <si>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</si>
  <si>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</si>
  <si>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</si>
  <si>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28 March 2025</t>
  </si>
  <si>
    <t>28.03.2025</t>
  </si>
  <si>
    <t>28.03.2024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</si>
</sst>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1705784</v>
      </c>
      <c r="C11" s="54">
        <v>1114145</v>
      </c>
      <c r="D11" s="73">
        <f>IFERROR(((B11/C11)-1)*100,IF(B11+C11&lt;&gt;0,100,0))</f>
        <v>53.102513586651654</v>
      </c>
      <c r="E11" s="54">
        <v>20898663</v>
      </c>
      <c r="F11" s="54">
        <v>19563237</v>
      </c>
      <c r="G11" s="73">
        <f>IFERROR(((E11/F11)-1)*100,IF(E11+F11&lt;&gt;0,100,0))</f>
        <v>6.8262016147941251</v>
      </c>
    </row>
    <row r="12" spans="1:7" s="15" customFormat="1" ht="12" x14ac:dyDescent="0.2">
      <c r="A12" s="51" t="s">
        <v>9</v>
      </c>
      <c r="B12" s="54">
        <v>1423462.827</v>
      </c>
      <c r="C12" s="54">
        <v>973596.304</v>
      </c>
      <c r="D12" s="73">
        <f>IFERROR(((B12/C12)-1)*100,IF(B12+C12&lt;&gt;0,100,0))</f>
        <v>46.206679416482267</v>
      </c>
      <c r="E12" s="54">
        <v>19184485.366999999</v>
      </c>
      <c r="F12" s="54">
        <v>16319510.066</v>
      </c>
      <c r="G12" s="73">
        <f>IFERROR(((E12/F12)-1)*100,IF(E12+F12&lt;&gt;0,100,0))</f>
        <v>17.555522741879837</v>
      </c>
    </row>
    <row r="13" spans="1:7" s="15" customFormat="1" ht="12" x14ac:dyDescent="0.2">
      <c r="A13" s="51" t="s">
        <v>10</v>
      </c>
      <c r="B13" s="54">
        <v>111530722.347847</v>
      </c>
      <c r="C13" s="54">
        <v>66070192.542319901</v>
      </c>
      <c r="D13" s="73">
        <f>IFERROR(((B13/C13)-1)*100,IF(B13+C13&lt;&gt;0,100,0))</f>
        <v>68.806413385897571</v>
      </c>
      <c r="E13" s="54">
        <v>1519381080.12275</v>
      </c>
      <c r="F13" s="54">
        <v>1106104099.9811101</v>
      </c>
      <c r="G13" s="73">
        <f>IFERROR(((E13/F13)-1)*100,IF(E13+F13&lt;&gt;0,100,0))</f>
        <v>37.363298820490563</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434</v>
      </c>
      <c r="C16" s="54">
        <v>385</v>
      </c>
      <c r="D16" s="73">
        <f>IFERROR(((B16/C16)-1)*100,IF(B16+C16&lt;&gt;0,100,0))</f>
        <v>12.72727272727272</v>
      </c>
      <c r="E16" s="54">
        <v>5658</v>
      </c>
      <c r="F16" s="54">
        <v>5271</v>
      </c>
      <c r="G16" s="73">
        <f>IFERROR(((E16/F16)-1)*100,IF(E16+F16&lt;&gt;0,100,0))</f>
        <v>7.3420603301081355</v>
      </c>
    </row>
    <row r="17" spans="1:7" s="15" customFormat="1" ht="12" x14ac:dyDescent="0.2">
      <c r="A17" s="51" t="s">
        <v>9</v>
      </c>
      <c r="B17" s="54">
        <v>115053.223</v>
      </c>
      <c r="C17" s="54">
        <v>136885.94399999999</v>
      </c>
      <c r="D17" s="73">
        <f>IFERROR(((B17/C17)-1)*100,IF(B17+C17&lt;&gt;0,100,0))</f>
        <v>-15.949571126163242</v>
      </c>
      <c r="E17" s="54">
        <v>2301524.906</v>
      </c>
      <c r="F17" s="54">
        <v>2557504.5010000002</v>
      </c>
      <c r="G17" s="73">
        <f>IFERROR(((E17/F17)-1)*100,IF(E17+F17&lt;&gt;0,100,0))</f>
        <v>-10.008959706616771</v>
      </c>
    </row>
    <row r="18" spans="1:7" s="15" customFormat="1" ht="12" x14ac:dyDescent="0.2">
      <c r="A18" s="51" t="s">
        <v>10</v>
      </c>
      <c r="B18" s="54">
        <v>8329784.5943521103</v>
      </c>
      <c r="C18" s="54">
        <v>7057964.1867849203</v>
      </c>
      <c r="D18" s="73">
        <f>IFERROR(((B18/C18)-1)*100,IF(B18+C18&lt;&gt;0,100,0))</f>
        <v>18.019649489699894</v>
      </c>
      <c r="E18" s="54">
        <v>177371095.56916901</v>
      </c>
      <c r="F18" s="54">
        <v>119256526.59767599</v>
      </c>
      <c r="G18" s="73">
        <f>IFERROR(((E18/F18)-1)*100,IF(E18+F18&lt;&gt;0,100,0))</f>
        <v>48.730724120071358</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16571206.911739999</v>
      </c>
      <c r="C24" s="53">
        <v>12326244.97053</v>
      </c>
      <c r="D24" s="52">
        <f>B24-C24</f>
        <v>4244961.9412099998</v>
      </c>
      <c r="E24" s="54">
        <v>188324361.59748</v>
      </c>
      <c r="F24" s="54">
        <v>158320211.74070001</v>
      </c>
      <c r="G24" s="52">
        <f>E24-F24</f>
        <v>30004149.856779993</v>
      </c>
    </row>
    <row r="25" spans="1:7" s="15" customFormat="1" ht="12" x14ac:dyDescent="0.2">
      <c r="A25" s="55" t="s">
        <v>15</v>
      </c>
      <c r="B25" s="53">
        <v>21575829.17966</v>
      </c>
      <c r="C25" s="53">
        <v>12083291.789759999</v>
      </c>
      <c r="D25" s="52">
        <f>B25-C25</f>
        <v>9492537.3899000008</v>
      </c>
      <c r="E25" s="54">
        <v>266355086.16788</v>
      </c>
      <c r="F25" s="54">
        <v>194185643.52228001</v>
      </c>
      <c r="G25" s="52">
        <f>E25-F25</f>
        <v>72169442.645599991</v>
      </c>
    </row>
    <row r="26" spans="1:7" s="25" customFormat="1" ht="12" x14ac:dyDescent="0.2">
      <c r="A26" s="56" t="s">
        <v>16</v>
      </c>
      <c r="B26" s="57">
        <f>B24-B25</f>
        <v>-5004622.2679200005</v>
      </c>
      <c r="C26" s="57">
        <f>C24-C25</f>
        <v>242953.18077000044</v>
      </c>
      <c r="D26" s="57"/>
      <c r="E26" s="57">
        <f>E24-E25</f>
        <v>-78030724.5704</v>
      </c>
      <c r="F26" s="57">
        <f>F24-F25</f>
        <v>-35865431.781580001</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89572.575620610005</v>
      </c>
      <c r="C33" s="104">
        <v>74535.990704330005</v>
      </c>
      <c r="D33" s="73">
        <f t="shared" ref="D33:D42" si="0">IFERROR(((B33/C33)-1)*100,IF(B33+C33&lt;&gt;0,100,0))</f>
        <v>20.17358966345164</v>
      </c>
      <c r="E33" s="51"/>
      <c r="F33" s="104">
        <v>90310.71</v>
      </c>
      <c r="G33" s="104">
        <v>88822.91</v>
      </c>
    </row>
    <row r="34" spans="1:7" s="15" customFormat="1" ht="12" x14ac:dyDescent="0.2">
      <c r="A34" s="51" t="s">
        <v>23</v>
      </c>
      <c r="B34" s="104">
        <v>89859.242918739998</v>
      </c>
      <c r="C34" s="104">
        <v>77076.991984409993</v>
      </c>
      <c r="D34" s="73">
        <f t="shared" si="0"/>
        <v>16.583743871213109</v>
      </c>
      <c r="E34" s="51"/>
      <c r="F34" s="104">
        <v>90947.61</v>
      </c>
      <c r="G34" s="104">
        <v>89265.57</v>
      </c>
    </row>
    <row r="35" spans="1:7" s="15" customFormat="1" ht="12" x14ac:dyDescent="0.2">
      <c r="A35" s="51" t="s">
        <v>24</v>
      </c>
      <c r="B35" s="104">
        <v>87215.002324610003</v>
      </c>
      <c r="C35" s="104">
        <v>71367.489832099993</v>
      </c>
      <c r="D35" s="73">
        <f t="shared" si="0"/>
        <v>22.205506358417626</v>
      </c>
      <c r="E35" s="51"/>
      <c r="F35" s="104">
        <v>87512.08</v>
      </c>
      <c r="G35" s="104">
        <v>86491.11</v>
      </c>
    </row>
    <row r="36" spans="1:7" s="15" customFormat="1" ht="12" x14ac:dyDescent="0.2">
      <c r="A36" s="51" t="s">
        <v>25</v>
      </c>
      <c r="B36" s="104">
        <v>82196.821110599994</v>
      </c>
      <c r="C36" s="104">
        <v>68346.211822629994</v>
      </c>
      <c r="D36" s="73">
        <f t="shared" si="0"/>
        <v>20.265364997718784</v>
      </c>
      <c r="E36" s="51"/>
      <c r="F36" s="104">
        <v>82907.960000000006</v>
      </c>
      <c r="G36" s="104">
        <v>81388.160000000003</v>
      </c>
    </row>
    <row r="37" spans="1:7" s="15" customFormat="1" ht="12" x14ac:dyDescent="0.2">
      <c r="A37" s="51" t="s">
        <v>79</v>
      </c>
      <c r="B37" s="104">
        <v>69052.028033149996</v>
      </c>
      <c r="C37" s="104">
        <v>57250.646102769999</v>
      </c>
      <c r="D37" s="73">
        <f t="shared" si="0"/>
        <v>20.613534927091415</v>
      </c>
      <c r="E37" s="51"/>
      <c r="F37" s="104">
        <v>69934.789999999994</v>
      </c>
      <c r="G37" s="104">
        <v>65246.39</v>
      </c>
    </row>
    <row r="38" spans="1:7" s="15" customFormat="1" ht="12" x14ac:dyDescent="0.2">
      <c r="A38" s="51" t="s">
        <v>26</v>
      </c>
      <c r="B38" s="104">
        <v>124475.03077198</v>
      </c>
      <c r="C38" s="104">
        <v>103935.98750931</v>
      </c>
      <c r="D38" s="73">
        <f t="shared" si="0"/>
        <v>19.761243198685374</v>
      </c>
      <c r="E38" s="51"/>
      <c r="F38" s="104">
        <v>125928.3</v>
      </c>
      <c r="G38" s="104">
        <v>124178.03</v>
      </c>
    </row>
    <row r="39" spans="1:7" s="15" customFormat="1" ht="12" x14ac:dyDescent="0.2">
      <c r="A39" s="51" t="s">
        <v>27</v>
      </c>
      <c r="B39" s="104">
        <v>20454.196536629999</v>
      </c>
      <c r="C39" s="104">
        <v>16501.67043966</v>
      </c>
      <c r="D39" s="73">
        <f t="shared" si="0"/>
        <v>23.952278718829124</v>
      </c>
      <c r="E39" s="51"/>
      <c r="F39" s="104">
        <v>21094.09</v>
      </c>
      <c r="G39" s="104">
        <v>20454.2</v>
      </c>
    </row>
    <row r="40" spans="1:7" s="15" customFormat="1" ht="12" x14ac:dyDescent="0.2">
      <c r="A40" s="51" t="s">
        <v>28</v>
      </c>
      <c r="B40" s="104">
        <v>124107.13532967</v>
      </c>
      <c r="C40" s="104">
        <v>101880.36766453</v>
      </c>
      <c r="D40" s="73">
        <f t="shared" si="0"/>
        <v>21.816536566031974</v>
      </c>
      <c r="E40" s="51"/>
      <c r="F40" s="104">
        <v>126566.8</v>
      </c>
      <c r="G40" s="104">
        <v>124107.14</v>
      </c>
    </row>
    <row r="41" spans="1:7" s="15" customFormat="1" ht="12" x14ac:dyDescent="0.2">
      <c r="A41" s="51" t="s">
        <v>29</v>
      </c>
      <c r="B41" s="59"/>
      <c r="C41" s="59"/>
      <c r="D41" s="73">
        <f t="shared" si="0"/>
        <v>0</v>
      </c>
      <c r="E41" s="51"/>
      <c r="F41" s="59"/>
      <c r="G41" s="59"/>
    </row>
    <row r="42" spans="1:7" s="15" customFormat="1" ht="12" x14ac:dyDescent="0.2">
      <c r="A42" s="51" t="s">
        <v>78</v>
      </c>
      <c r="B42" s="104">
        <v>556.82802845000003</v>
      </c>
      <c r="C42" s="104">
        <v>633.67676188999997</v>
      </c>
      <c r="D42" s="73">
        <f t="shared" si="0"/>
        <v>-12.12743437376359</v>
      </c>
      <c r="E42" s="51"/>
      <c r="F42" s="104">
        <v>573.07000000000005</v>
      </c>
      <c r="G42" s="104">
        <v>545.87</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20286.596668521499</v>
      </c>
      <c r="D48" s="59"/>
      <c r="E48" s="105">
        <v>18354.1988334376</v>
      </c>
      <c r="F48" s="59"/>
      <c r="G48" s="73">
        <f>IFERROR(((C48/E48)-1)*100,IF(C48+E48&lt;&gt;0,100,0))</f>
        <v>10.528369299146224</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3923</v>
      </c>
      <c r="D54" s="62"/>
      <c r="E54" s="106">
        <v>710333</v>
      </c>
      <c r="F54" s="106">
        <v>90062214.555000007</v>
      </c>
      <c r="G54" s="106">
        <v>10937786.49006</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7292</v>
      </c>
      <c r="C68" s="53">
        <v>5268</v>
      </c>
      <c r="D68" s="73">
        <f>IFERROR(((B68/C68)-1)*100,IF(B68+C68&lt;&gt;0,100,0))</f>
        <v>38.420652999240687</v>
      </c>
      <c r="E68" s="53">
        <v>71639</v>
      </c>
      <c r="F68" s="53">
        <v>69162</v>
      </c>
      <c r="G68" s="73">
        <f>IFERROR(((E68/F68)-1)*100,IF(E68+F68&lt;&gt;0,100,0))</f>
        <v>3.5814464590381956</v>
      </c>
    </row>
    <row r="69" spans="1:7" s="15" customFormat="1" ht="12" x14ac:dyDescent="0.2">
      <c r="A69" s="66" t="s">
        <v>54</v>
      </c>
      <c r="B69" s="54">
        <v>294478446.39399999</v>
      </c>
      <c r="C69" s="53">
        <v>200263124.65599999</v>
      </c>
      <c r="D69" s="73">
        <f>IFERROR(((B69/C69)-1)*100,IF(B69+C69&lt;&gt;0,100,0))</f>
        <v>47.04576636354669</v>
      </c>
      <c r="E69" s="53">
        <v>3126707832.7519999</v>
      </c>
      <c r="F69" s="53">
        <v>2671044020.5999999</v>
      </c>
      <c r="G69" s="73">
        <f>IFERROR(((E69/F69)-1)*100,IF(E69+F69&lt;&gt;0,100,0))</f>
        <v>17.059389835501236</v>
      </c>
    </row>
    <row r="70" spans="1:7" s="15" customFormat="1" ht="12" x14ac:dyDescent="0.2">
      <c r="A70" s="66" t="s">
        <v>55</v>
      </c>
      <c r="B70" s="54">
        <v>262567379.33539</v>
      </c>
      <c r="C70" s="53">
        <v>178885521.69319001</v>
      </c>
      <c r="D70" s="73">
        <f>IFERROR(((B70/C70)-1)*100,IF(B70+C70&lt;&gt;0,100,0))</f>
        <v>46.779558708906777</v>
      </c>
      <c r="E70" s="53">
        <v>2899509558.9189</v>
      </c>
      <c r="F70" s="53">
        <v>2406830699.05023</v>
      </c>
      <c r="G70" s="73">
        <f>IFERROR(((E70/F70)-1)*100,IF(E70+F70&lt;&gt;0,100,0))</f>
        <v>20.470025584395614</v>
      </c>
    </row>
    <row r="71" spans="1:7" s="15" customFormat="1" ht="12" x14ac:dyDescent="0.2">
      <c r="A71" s="66" t="s">
        <v>93</v>
      </c>
      <c r="B71" s="73">
        <f>IFERROR(B69/B68/1000,)</f>
        <v>40.383769390290723</v>
      </c>
      <c r="C71" s="73">
        <f>IFERROR(C69/C68/1000,)</f>
        <v>38.015019866362941</v>
      </c>
      <c r="D71" s="73">
        <f>IFERROR(((B71/C71)-1)*100,IF(B71+C71&lt;&gt;0,100,0))</f>
        <v>6.2310884809604783</v>
      </c>
      <c r="E71" s="73">
        <f>IFERROR(E69/E68/1000,)</f>
        <v>43.645330514831308</v>
      </c>
      <c r="F71" s="73">
        <f>IFERROR(F69/F68/1000,)</f>
        <v>38.620109606431271</v>
      </c>
      <c r="G71" s="73">
        <f>IFERROR(((E71/F71)-1)*100,IF(E71+F71&lt;&gt;0,100,0))</f>
        <v>13.011928136949692</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3018</v>
      </c>
      <c r="C74" s="53">
        <v>2295</v>
      </c>
      <c r="D74" s="73">
        <f>IFERROR(((B74/C74)-1)*100,IF(B74+C74&lt;&gt;0,100,0))</f>
        <v>31.503267973856207</v>
      </c>
      <c r="E74" s="53">
        <v>30274</v>
      </c>
      <c r="F74" s="53">
        <v>32637</v>
      </c>
      <c r="G74" s="73">
        <f>IFERROR(((E74/F74)-1)*100,IF(E74+F74&lt;&gt;0,100,0))</f>
        <v>-7.2402487973772134</v>
      </c>
    </row>
    <row r="75" spans="1:7" s="15" customFormat="1" ht="12" x14ac:dyDescent="0.2">
      <c r="A75" s="66" t="s">
        <v>54</v>
      </c>
      <c r="B75" s="54">
        <v>792395724.27600002</v>
      </c>
      <c r="C75" s="53">
        <v>485333994.89600003</v>
      </c>
      <c r="D75" s="73">
        <f>IFERROR(((B75/C75)-1)*100,IF(B75+C75&lt;&gt;0,100,0))</f>
        <v>63.268127229743889</v>
      </c>
      <c r="E75" s="53">
        <v>8799912256.6299992</v>
      </c>
      <c r="F75" s="53">
        <v>7949564950.9849997</v>
      </c>
      <c r="G75" s="73">
        <f>IFERROR(((E75/F75)-1)*100,IF(E75+F75&lt;&gt;0,100,0))</f>
        <v>10.696777885180197</v>
      </c>
    </row>
    <row r="76" spans="1:7" s="15" customFormat="1" ht="12" x14ac:dyDescent="0.2">
      <c r="A76" s="66" t="s">
        <v>55</v>
      </c>
      <c r="B76" s="54">
        <v>722254662.57125998</v>
      </c>
      <c r="C76" s="53">
        <v>407385511.82927001</v>
      </c>
      <c r="D76" s="73">
        <f>IFERROR(((B76/C76)-1)*100,IF(B76+C76&lt;&gt;0,100,0))</f>
        <v>77.290218134695849</v>
      </c>
      <c r="E76" s="53">
        <v>8275363469.4889202</v>
      </c>
      <c r="F76" s="53">
        <v>6987583731.5124302</v>
      </c>
      <c r="G76" s="73">
        <f>IFERROR(((E76/F76)-1)*100,IF(E76+F76&lt;&gt;0,100,0))</f>
        <v>18.429542849968207</v>
      </c>
    </row>
    <row r="77" spans="1:7" s="15" customFormat="1" ht="12" x14ac:dyDescent="0.2">
      <c r="A77" s="66" t="s">
        <v>93</v>
      </c>
      <c r="B77" s="73">
        <f>IFERROR(B75/B74/1000,)</f>
        <v>262.55656867992047</v>
      </c>
      <c r="C77" s="73">
        <f>IFERROR(C75/C74/1000,)</f>
        <v>211.47450757995642</v>
      </c>
      <c r="D77" s="73">
        <f>IFERROR(((B77/C77)-1)*100,IF(B77+C77&lt;&gt;0,100,0))</f>
        <v>24.155186213473236</v>
      </c>
      <c r="E77" s="73">
        <f>IFERROR(E75/E74/1000,)</f>
        <v>290.67557166644644</v>
      </c>
      <c r="F77" s="73">
        <f>IFERROR(F75/F74/1000,)</f>
        <v>243.57523519272604</v>
      </c>
      <c r="G77" s="73">
        <f>IFERROR(((E77/F77)-1)*100,IF(E77+F77&lt;&gt;0,100,0))</f>
        <v>19.33707933667921</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326</v>
      </c>
      <c r="C80" s="53">
        <v>123</v>
      </c>
      <c r="D80" s="73">
        <f>IFERROR(((B80/C80)-1)*100,IF(B80+C80&lt;&gt;0,100,0))</f>
        <v>165.04065040650406</v>
      </c>
      <c r="E80" s="53">
        <v>3806</v>
      </c>
      <c r="F80" s="53">
        <v>2989</v>
      </c>
      <c r="G80" s="73">
        <f>IFERROR(((E80/F80)-1)*100,IF(E80+F80&lt;&gt;0,100,0))</f>
        <v>27.333556373369028</v>
      </c>
    </row>
    <row r="81" spans="1:7" s="15" customFormat="1" ht="12" x14ac:dyDescent="0.2">
      <c r="A81" s="66" t="s">
        <v>54</v>
      </c>
      <c r="B81" s="54">
        <v>20179035.590999998</v>
      </c>
      <c r="C81" s="53">
        <v>21210608.445</v>
      </c>
      <c r="D81" s="73">
        <f>IFERROR(((B81/C81)-1)*100,IF(B81+C81&lt;&gt;0,100,0))</f>
        <v>-4.8634760133115185</v>
      </c>
      <c r="E81" s="53">
        <v>269816388.92900002</v>
      </c>
      <c r="F81" s="53">
        <v>269790869.05400002</v>
      </c>
      <c r="G81" s="73">
        <f>IFERROR(((E81/F81)-1)*100,IF(E81+F81&lt;&gt;0,100,0))</f>
        <v>9.4591322121084787E-3</v>
      </c>
    </row>
    <row r="82" spans="1:7" s="15" customFormat="1" ht="12" x14ac:dyDescent="0.2">
      <c r="A82" s="66" t="s">
        <v>55</v>
      </c>
      <c r="B82" s="54">
        <v>5461649.1292498801</v>
      </c>
      <c r="C82" s="53">
        <v>4002084.5683901398</v>
      </c>
      <c r="D82" s="73">
        <f>IFERROR(((B82/C82)-1)*100,IF(B82+C82&lt;&gt;0,100,0))</f>
        <v>36.470107912958419</v>
      </c>
      <c r="E82" s="53">
        <v>64563290.467462897</v>
      </c>
      <c r="F82" s="53">
        <v>72119928.578814402</v>
      </c>
      <c r="G82" s="73">
        <f>IFERROR(((E82/F82)-1)*100,IF(E82+F82&lt;&gt;0,100,0))</f>
        <v>-10.477877973899307</v>
      </c>
    </row>
    <row r="83" spans="1:7" x14ac:dyDescent="0.2">
      <c r="A83" s="66" t="s">
        <v>93</v>
      </c>
      <c r="B83" s="73">
        <f>IFERROR(B81/B80/1000,)</f>
        <v>61.898882180981595</v>
      </c>
      <c r="C83" s="73">
        <f>IFERROR(C81/C80/1000,)</f>
        <v>172.44397109756099</v>
      </c>
      <c r="D83" s="73">
        <f>IFERROR(((B83/C83)-1)*100,IF(B83+C83&lt;&gt;0,100,0))</f>
        <v>-64.104931133856809</v>
      </c>
      <c r="E83" s="73">
        <f>IFERROR(E81/E80/1000,)</f>
        <v>70.892377543089864</v>
      </c>
      <c r="F83" s="73">
        <f>IFERROR(F81/F80/1000,)</f>
        <v>90.261247592505867</v>
      </c>
      <c r="G83" s="73">
        <f>IFERROR(((E83/F83)-1)*100,IF(E83+F83&lt;&gt;0,100,0))</f>
        <v>-21.458677523336323</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10636</v>
      </c>
      <c r="C86" s="51">
        <f>C68+C74+C80</f>
        <v>7686</v>
      </c>
      <c r="D86" s="73">
        <f>IFERROR(((B86/C86)-1)*100,IF(B86+C86&lt;&gt;0,100,0))</f>
        <v>38.381472807702323</v>
      </c>
      <c r="E86" s="51">
        <f>E68+E74+E80</f>
        <v>105719</v>
      </c>
      <c r="F86" s="51">
        <f>F68+F74+F80</f>
        <v>104788</v>
      </c>
      <c r="G86" s="73">
        <f>IFERROR(((E86/F86)-1)*100,IF(E86+F86&lt;&gt;0,100,0))</f>
        <v>0.88846051074551458</v>
      </c>
    </row>
    <row r="87" spans="1:7" s="15" customFormat="1" ht="12" x14ac:dyDescent="0.2">
      <c r="A87" s="66" t="s">
        <v>54</v>
      </c>
      <c r="B87" s="51">
        <f t="shared" ref="B87:C87" si="1">B69+B75+B81</f>
        <v>1107053206.2610002</v>
      </c>
      <c r="C87" s="51">
        <f t="shared" si="1"/>
        <v>706807727.9970001</v>
      </c>
      <c r="D87" s="73">
        <f>IFERROR(((B87/C87)-1)*100,IF(B87+C87&lt;&gt;0,100,0))</f>
        <v>56.627207429981418</v>
      </c>
      <c r="E87" s="51">
        <f t="shared" ref="E87:F87" si="2">E69+E75+E81</f>
        <v>12196436478.311001</v>
      </c>
      <c r="F87" s="51">
        <f t="shared" si="2"/>
        <v>10890399840.639</v>
      </c>
      <c r="G87" s="73">
        <f>IFERROR(((E87/F87)-1)*100,IF(E87+F87&lt;&gt;0,100,0))</f>
        <v>11.992549922715856</v>
      </c>
    </row>
    <row r="88" spans="1:7" s="15" customFormat="1" ht="12" x14ac:dyDescent="0.2">
      <c r="A88" s="66" t="s">
        <v>55</v>
      </c>
      <c r="B88" s="51">
        <f t="shared" ref="B88:C88" si="3">B70+B76+B82</f>
        <v>990283691.03589988</v>
      </c>
      <c r="C88" s="51">
        <f t="shared" si="3"/>
        <v>590273118.09085011</v>
      </c>
      <c r="D88" s="73">
        <f>IFERROR(((B88/C88)-1)*100,IF(B88+C88&lt;&gt;0,100,0))</f>
        <v>67.767032020503308</v>
      </c>
      <c r="E88" s="51">
        <f t="shared" ref="E88:F88" si="4">E70+E76+E82</f>
        <v>11239436318.875282</v>
      </c>
      <c r="F88" s="51">
        <f t="shared" si="4"/>
        <v>9466534359.1414738</v>
      </c>
      <c r="G88" s="73">
        <f>IFERROR(((E88/F88)-1)*100,IF(E88+F88&lt;&gt;0,100,0))</f>
        <v>18.728099349491977</v>
      </c>
    </row>
    <row r="89" spans="1:7" x14ac:dyDescent="0.2">
      <c r="A89" s="66" t="s">
        <v>94</v>
      </c>
      <c r="B89" s="73">
        <f>IFERROR((B75/B87)*100,IF(B75+B87&lt;&gt;0,100,0))</f>
        <v>71.577022657498532</v>
      </c>
      <c r="C89" s="73">
        <f>IFERROR((C75/C87)*100,IF(C75+C87&lt;&gt;0,100,0))</f>
        <v>68.665632204018564</v>
      </c>
      <c r="D89" s="73">
        <f>IFERROR(((B89/C89)-1)*100,IF(B89+C89&lt;&gt;0,100,0))</f>
        <v>4.2399528847701706</v>
      </c>
      <c r="E89" s="73">
        <f>IFERROR((E75/E87)*100,IF(E75+E87&lt;&gt;0,100,0))</f>
        <v>72.151503205702241</v>
      </c>
      <c r="F89" s="73">
        <f>IFERROR((F75/F87)*100,IF(F75+F87&lt;&gt;0,100,0))</f>
        <v>72.996079733639547</v>
      </c>
      <c r="G89" s="73">
        <f>IFERROR(((E89/F89)-1)*100,IF(E89+F89&lt;&gt;0,100,0))</f>
        <v>-1.1570162822704178</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97436950.731999993</v>
      </c>
      <c r="C97" s="107">
        <v>70894898.681999996</v>
      </c>
      <c r="D97" s="52">
        <f>B97-C97</f>
        <v>26542052.049999997</v>
      </c>
      <c r="E97" s="107">
        <v>1234763704.115</v>
      </c>
      <c r="F97" s="107">
        <v>1264080915.2460001</v>
      </c>
      <c r="G97" s="68">
        <f>E97-F97</f>
        <v>-29317211.131000042</v>
      </c>
    </row>
    <row r="98" spans="1:7" s="15" customFormat="1" ht="13.5" x14ac:dyDescent="0.2">
      <c r="A98" s="66" t="s">
        <v>88</v>
      </c>
      <c r="B98" s="53">
        <v>91344164.354000002</v>
      </c>
      <c r="C98" s="107">
        <v>72878724.484999999</v>
      </c>
      <c r="D98" s="52">
        <f>B98-C98</f>
        <v>18465439.869000003</v>
      </c>
      <c r="E98" s="107">
        <v>1206953531.8900001</v>
      </c>
      <c r="F98" s="107">
        <v>1260720620.6159999</v>
      </c>
      <c r="G98" s="68">
        <f>E98-F98</f>
        <v>-53767088.725999832</v>
      </c>
    </row>
    <row r="99" spans="1:7" s="15" customFormat="1" ht="12" x14ac:dyDescent="0.2">
      <c r="A99" s="69" t="s">
        <v>16</v>
      </c>
      <c r="B99" s="52">
        <f>B97-B98</f>
        <v>6092786.3779999912</v>
      </c>
      <c r="C99" s="52">
        <f>C97-C98</f>
        <v>-1983825.8030000031</v>
      </c>
      <c r="D99" s="70"/>
      <c r="E99" s="52">
        <f>E97-E98</f>
        <v>27810172.224999905</v>
      </c>
      <c r="F99" s="70">
        <f>F97-F98</f>
        <v>3360294.6300001144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1103.14729798231</v>
      </c>
      <c r="C111" s="108">
        <v>923.18152972363498</v>
      </c>
      <c r="D111" s="73">
        <f>IFERROR(((B111/C111)-1)*100,IF(B111+C111&lt;&gt;0,100,0))</f>
        <v>19.49408241654811</v>
      </c>
      <c r="E111" s="72"/>
      <c r="F111" s="109">
        <v>1106.91695554886</v>
      </c>
      <c r="G111" s="109">
        <v>1102.4993860910799</v>
      </c>
    </row>
    <row r="112" spans="1:7" s="15" customFormat="1" ht="12" x14ac:dyDescent="0.2">
      <c r="A112" s="66" t="s">
        <v>50</v>
      </c>
      <c r="B112" s="109">
        <v>1086.9566269985</v>
      </c>
      <c r="C112" s="108">
        <v>909.56082261920596</v>
      </c>
      <c r="D112" s="73">
        <f>IFERROR(((B112/C112)-1)*100,IF(B112+C112&lt;&gt;0,100,0))</f>
        <v>19.503457049574592</v>
      </c>
      <c r="E112" s="72"/>
      <c r="F112" s="109">
        <v>1090.6521810792899</v>
      </c>
      <c r="G112" s="109">
        <v>1086.4018783414599</v>
      </c>
    </row>
    <row r="113" spans="1:7" s="15" customFormat="1" ht="12" x14ac:dyDescent="0.2">
      <c r="A113" s="66" t="s">
        <v>51</v>
      </c>
      <c r="B113" s="109">
        <v>1188.7075586193801</v>
      </c>
      <c r="C113" s="108">
        <v>995.90714382053704</v>
      </c>
      <c r="D113" s="73">
        <f>IFERROR(((B113/C113)-1)*100,IF(B113+C113&lt;&gt;0,100,0))</f>
        <v>19.35927621316327</v>
      </c>
      <c r="E113" s="72"/>
      <c r="F113" s="109">
        <v>1193.0250349791199</v>
      </c>
      <c r="G113" s="109">
        <v>1186.8904534773301</v>
      </c>
    </row>
    <row r="114" spans="1:7" s="25" customFormat="1" ht="12" x14ac:dyDescent="0.2">
      <c r="A114" s="69" t="s">
        <v>52</v>
      </c>
      <c r="B114" s="73"/>
      <c r="C114" s="72"/>
      <c r="D114" s="74"/>
      <c r="E114" s="72"/>
      <c r="F114" s="58"/>
      <c r="G114" s="58"/>
    </row>
    <row r="115" spans="1:7" s="15" customFormat="1" ht="12" x14ac:dyDescent="0.2">
      <c r="A115" s="66" t="s">
        <v>56</v>
      </c>
      <c r="B115" s="109">
        <v>792.85749194970299</v>
      </c>
      <c r="C115" s="108">
        <v>714.81278368691096</v>
      </c>
      <c r="D115" s="73">
        <f>IFERROR(((B115/C115)-1)*100,IF(B115+C115&lt;&gt;0,100,0))</f>
        <v>10.918202646047771</v>
      </c>
      <c r="E115" s="72"/>
      <c r="F115" s="109">
        <v>793.17461247630297</v>
      </c>
      <c r="G115" s="109">
        <v>792.75115114249502</v>
      </c>
    </row>
    <row r="116" spans="1:7" s="15" customFormat="1" ht="12" x14ac:dyDescent="0.2">
      <c r="A116" s="66" t="s">
        <v>57</v>
      </c>
      <c r="B116" s="109">
        <v>1082.97570915079</v>
      </c>
      <c r="C116" s="108">
        <v>923.48457972412405</v>
      </c>
      <c r="D116" s="73">
        <f>IFERROR(((B116/C116)-1)*100,IF(B116+C116&lt;&gt;0,100,0))</f>
        <v>17.270578516244562</v>
      </c>
      <c r="E116" s="72"/>
      <c r="F116" s="109">
        <v>1085.31689642319</v>
      </c>
      <c r="G116" s="109">
        <v>1082.97570915079</v>
      </c>
    </row>
    <row r="117" spans="1:7" s="15" customFormat="1" ht="12" x14ac:dyDescent="0.2">
      <c r="A117" s="66" t="s">
        <v>59</v>
      </c>
      <c r="B117" s="109">
        <v>1285.51588989876</v>
      </c>
      <c r="C117" s="108">
        <v>1060.29465280767</v>
      </c>
      <c r="D117" s="73">
        <f>IFERROR(((B117/C117)-1)*100,IF(B117+C117&lt;&gt;0,100,0))</f>
        <v>21.241381958751006</v>
      </c>
      <c r="E117" s="72"/>
      <c r="F117" s="109">
        <v>1290.1315171819001</v>
      </c>
      <c r="G117" s="109">
        <v>1285.51588989876</v>
      </c>
    </row>
    <row r="118" spans="1:7" s="15" customFormat="1" ht="12" x14ac:dyDescent="0.2">
      <c r="A118" s="66" t="s">
        <v>58</v>
      </c>
      <c r="B118" s="109">
        <v>1176.9539526476501</v>
      </c>
      <c r="C118" s="108">
        <v>958.28455920508804</v>
      </c>
      <c r="D118" s="73">
        <f>IFERROR(((B118/C118)-1)*100,IF(B118+C118&lt;&gt;0,100,0))</f>
        <v>22.818837196328378</v>
      </c>
      <c r="E118" s="72"/>
      <c r="F118" s="109">
        <v>1183.00057879526</v>
      </c>
      <c r="G118" s="109">
        <v>1174.7222533392801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119</v>
      </c>
      <c r="C127" s="53">
        <v>213</v>
      </c>
      <c r="D127" s="73">
        <f>IFERROR(((B127/C127)-1)*100,IF(B127+C127&lt;&gt;0,100,0))</f>
        <v>-44.131455399061039</v>
      </c>
      <c r="E127" s="53">
        <v>2993</v>
      </c>
      <c r="F127" s="53">
        <v>4234</v>
      </c>
      <c r="G127" s="73">
        <f>IFERROR(((E127/F127)-1)*100,IF(E127+F127&lt;&gt;0,100,0))</f>
        <v>-29.31034482758621</v>
      </c>
    </row>
    <row r="128" spans="1:7" s="15" customFormat="1" ht="12" x14ac:dyDescent="0.2">
      <c r="A128" s="66" t="s">
        <v>74</v>
      </c>
      <c r="B128" s="54">
        <v>1</v>
      </c>
      <c r="C128" s="53">
        <v>1</v>
      </c>
      <c r="D128" s="73">
        <f>IFERROR(((B128/C128)-1)*100,IF(B128+C128&lt;&gt;0,100,0))</f>
        <v>0</v>
      </c>
      <c r="E128" s="53">
        <v>106</v>
      </c>
      <c r="F128" s="53">
        <v>91</v>
      </c>
      <c r="G128" s="73">
        <f>IFERROR(((E128/F128)-1)*100,IF(E128+F128&lt;&gt;0,100,0))</f>
        <v>16.483516483516492</v>
      </c>
    </row>
    <row r="129" spans="1:7" s="25" customFormat="1" ht="12" x14ac:dyDescent="0.2">
      <c r="A129" s="69" t="s">
        <v>34</v>
      </c>
      <c r="B129" s="70">
        <f>SUM(B126:B128)</f>
        <v>120</v>
      </c>
      <c r="C129" s="70">
        <f>SUM(C126:C128)</f>
        <v>214</v>
      </c>
      <c r="D129" s="73">
        <f>IFERROR(((B129/C129)-1)*100,IF(B129+C129&lt;&gt;0,100,0))</f>
        <v>-43.925233644859816</v>
      </c>
      <c r="E129" s="70">
        <f>SUM(E126:E128)</f>
        <v>3099</v>
      </c>
      <c r="F129" s="70">
        <f>SUM(F126:F128)</f>
        <v>4325</v>
      </c>
      <c r="G129" s="73">
        <f>IFERROR(((E129/F129)-1)*100,IF(E129+F129&lt;&gt;0,100,0))</f>
        <v>-28.346820809248552</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9</v>
      </c>
      <c r="C132" s="53">
        <v>3</v>
      </c>
      <c r="D132" s="73">
        <f>IFERROR(((B132/C132)-1)*100,IF(B132+C132&lt;&gt;0,100,0))</f>
        <v>200</v>
      </c>
      <c r="E132" s="53">
        <v>405</v>
      </c>
      <c r="F132" s="53">
        <v>420</v>
      </c>
      <c r="G132" s="73">
        <f>IFERROR(((E132/F132)-1)*100,IF(E132+F132&lt;&gt;0,100,0))</f>
        <v>-3.5714285714285698</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9</v>
      </c>
      <c r="C134" s="70">
        <f>SUM(C132:C133)</f>
        <v>3</v>
      </c>
      <c r="D134" s="73">
        <f>IFERROR(((B134/C134)-1)*100,IF(B134+C134&lt;&gt;0,100,0))</f>
        <v>200</v>
      </c>
      <c r="E134" s="70">
        <f>SUM(E132:E133)</f>
        <v>405</v>
      </c>
      <c r="F134" s="70">
        <f>SUM(F132:F133)</f>
        <v>420</v>
      </c>
      <c r="G134" s="73">
        <f>IFERROR(((E134/F134)-1)*100,IF(E134+F134&lt;&gt;0,100,0))</f>
        <v>-3.5714285714285698</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31703</v>
      </c>
      <c r="C138" s="53">
        <v>50939</v>
      </c>
      <c r="D138" s="73">
        <f>IFERROR(((B138/C138)-1)*100,IF(B138+C138&lt;&gt;0,100,0))</f>
        <v>-37.762814346571396</v>
      </c>
      <c r="E138" s="53">
        <v>3783558</v>
      </c>
      <c r="F138" s="53">
        <v>3446939</v>
      </c>
      <c r="G138" s="73">
        <f>IFERROR(((E138/F138)-1)*100,IF(E138+F138&lt;&gt;0,100,0))</f>
        <v>9.7657370786079944</v>
      </c>
    </row>
    <row r="139" spans="1:7" s="15" customFormat="1" ht="12" x14ac:dyDescent="0.2">
      <c r="A139" s="66" t="s">
        <v>74</v>
      </c>
      <c r="B139" s="54">
        <v>1</v>
      </c>
      <c r="C139" s="53">
        <v>3</v>
      </c>
      <c r="D139" s="73">
        <f>IFERROR(((B139/C139)-1)*100,IF(B139+C139&lt;&gt;0,100,0))</f>
        <v>-66.666666666666671</v>
      </c>
      <c r="E139" s="53">
        <v>3902</v>
      </c>
      <c r="F139" s="53">
        <v>3260</v>
      </c>
      <c r="G139" s="73">
        <f>IFERROR(((E139/F139)-1)*100,IF(E139+F139&lt;&gt;0,100,0))</f>
        <v>19.693251533742327</v>
      </c>
    </row>
    <row r="140" spans="1:7" s="15" customFormat="1" ht="12" x14ac:dyDescent="0.2">
      <c r="A140" s="69" t="s">
        <v>34</v>
      </c>
      <c r="B140" s="70">
        <f>SUM(B137:B139)</f>
        <v>31704</v>
      </c>
      <c r="C140" s="70">
        <f>SUM(C137:C139)</f>
        <v>50942</v>
      </c>
      <c r="D140" s="73">
        <f>IFERROR(((B140/C140)-1)*100,IF(B140+C140&lt;&gt;0,100,0))</f>
        <v>-37.764516508970992</v>
      </c>
      <c r="E140" s="70">
        <f>SUM(E137:E139)</f>
        <v>3787460</v>
      </c>
      <c r="F140" s="70">
        <f>SUM(F137:F139)</f>
        <v>3450199</v>
      </c>
      <c r="G140" s="73">
        <f>IFERROR(((E140/F140)-1)*100,IF(E140+F140&lt;&gt;0,100,0))</f>
        <v>9.7751173193198362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1200</v>
      </c>
      <c r="C143" s="53">
        <v>7500</v>
      </c>
      <c r="D143" s="73">
        <f>IFERROR(((B143/C143)-1)*100,)</f>
        <v>-84</v>
      </c>
      <c r="E143" s="53">
        <v>140049</v>
      </c>
      <c r="F143" s="53">
        <v>298640</v>
      </c>
      <c r="G143" s="73">
        <f>IFERROR(((E143/F143)-1)*100,)</f>
        <v>-53.104406643450311</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1200</v>
      </c>
      <c r="C145" s="70">
        <f>SUM(C143:C144)</f>
        <v>7500</v>
      </c>
      <c r="D145" s="73">
        <f>IFERROR(((B145/C145)-1)*100,)</f>
        <v>-84</v>
      </c>
      <c r="E145" s="70">
        <f>SUM(E143:E144)</f>
        <v>140049</v>
      </c>
      <c r="F145" s="70">
        <f>SUM(F143:F144)</f>
        <v>298640</v>
      </c>
      <c r="G145" s="73">
        <f>IFERROR(((E145/F145)-1)*100,)</f>
        <v>-53.104406643450311</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2792891.6109199999</v>
      </c>
      <c r="C149" s="53">
        <v>4145227.86503</v>
      </c>
      <c r="D149" s="73">
        <f>IFERROR(((B149/C149)-1)*100,IF(B149+C149&lt;&gt;0,100,0))</f>
        <v>-32.623930412091184</v>
      </c>
      <c r="E149" s="53">
        <v>348392955.30912</v>
      </c>
      <c r="F149" s="53">
        <v>300390649.83967</v>
      </c>
      <c r="G149" s="73">
        <f>IFERROR(((E149/F149)-1)*100,IF(E149+F149&lt;&gt;0,100,0))</f>
        <v>15.979959927205023</v>
      </c>
    </row>
    <row r="150" spans="1:7" x14ac:dyDescent="0.2">
      <c r="A150" s="66" t="s">
        <v>74</v>
      </c>
      <c r="B150" s="54">
        <v>10998.2</v>
      </c>
      <c r="C150" s="53">
        <v>27857.91</v>
      </c>
      <c r="D150" s="73">
        <f>IFERROR(((B150/C150)-1)*100,IF(B150+C150&lt;&gt;0,100,0))</f>
        <v>-60.52036925957475</v>
      </c>
      <c r="E150" s="53">
        <v>29330141.699999999</v>
      </c>
      <c r="F150" s="53">
        <v>23286239.550000001</v>
      </c>
      <c r="G150" s="73">
        <f>IFERROR(((E150/F150)-1)*100,IF(E150+F150&lt;&gt;0,100,0))</f>
        <v>25.954822533808386</v>
      </c>
    </row>
    <row r="151" spans="1:7" s="15" customFormat="1" ht="12" x14ac:dyDescent="0.2">
      <c r="A151" s="69" t="s">
        <v>34</v>
      </c>
      <c r="B151" s="70">
        <f>SUM(B148:B150)</f>
        <v>2803889.8109200001</v>
      </c>
      <c r="C151" s="70">
        <f>SUM(C148:C150)</f>
        <v>4173085.7750300001</v>
      </c>
      <c r="D151" s="73">
        <f>IFERROR(((B151/C151)-1)*100,IF(B151+C151&lt;&gt;0,100,0))</f>
        <v>-32.81015627099486</v>
      </c>
      <c r="E151" s="70">
        <f>SUM(E148:E150)</f>
        <v>377723097.00911999</v>
      </c>
      <c r="F151" s="70">
        <f>SUM(F148:F150)</f>
        <v>323676889.38967001</v>
      </c>
      <c r="G151" s="73">
        <f>IFERROR(((E151/F151)-1)*100,IF(E151+F151&lt;&gt;0,100,0))</f>
        <v>16.697580022274771</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1124.8</v>
      </c>
      <c r="C154" s="53">
        <v>32062.5</v>
      </c>
      <c r="D154" s="73">
        <f>IFERROR(((B154/C154)-1)*100,IF(B154+C154&lt;&gt;0,100,0))</f>
        <v>-96.491851851851848</v>
      </c>
      <c r="E154" s="53">
        <v>168961.29022</v>
      </c>
      <c r="F154" s="53">
        <v>187674.01199999999</v>
      </c>
      <c r="G154" s="73">
        <f>IFERROR(((E154/F154)-1)*100,IF(E154+F154&lt;&gt;0,100,0))</f>
        <v>-9.9708646821063276</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1124.8</v>
      </c>
      <c r="C156" s="70">
        <f>SUM(C154:C155)</f>
        <v>32062.5</v>
      </c>
      <c r="D156" s="73">
        <f>IFERROR(((B156/C156)-1)*100,IF(B156+C156&lt;&gt;0,100,0))</f>
        <v>-96.491851851851848</v>
      </c>
      <c r="E156" s="70">
        <f>SUM(E154:E155)</f>
        <v>168961.29022</v>
      </c>
      <c r="F156" s="70">
        <f>SUM(F154:F155)</f>
        <v>187674.01199999999</v>
      </c>
      <c r="G156" s="73">
        <f>IFERROR(((E156/F156)-1)*100,IF(E156+F156&lt;&gt;0,100,0))</f>
        <v>-9.9708646821063276</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1270091</v>
      </c>
      <c r="C160" s="53">
        <v>1426269</v>
      </c>
      <c r="D160" s="73">
        <f>IFERROR(((B160/C160)-1)*100,IF(B160+C160&lt;&gt;0,100,0))</f>
        <v>-10.950108289530236</v>
      </c>
      <c r="E160" s="65"/>
      <c r="F160" s="65"/>
      <c r="G160" s="52"/>
    </row>
    <row r="161" spans="1:7" s="15" customFormat="1" ht="12" x14ac:dyDescent="0.2">
      <c r="A161" s="66" t="s">
        <v>74</v>
      </c>
      <c r="B161" s="54">
        <v>1621</v>
      </c>
      <c r="C161" s="53">
        <v>1414</v>
      </c>
      <c r="D161" s="73">
        <f>IFERROR(((B161/C161)-1)*100,IF(B161+C161&lt;&gt;0,100,0))</f>
        <v>14.63932107496464</v>
      </c>
      <c r="E161" s="65"/>
      <c r="F161" s="65"/>
      <c r="G161" s="52"/>
    </row>
    <row r="162" spans="1:7" s="25" customFormat="1" ht="12" x14ac:dyDescent="0.2">
      <c r="A162" s="69" t="s">
        <v>34</v>
      </c>
      <c r="B162" s="70">
        <f>SUM(B159:B161)</f>
        <v>1271712</v>
      </c>
      <c r="C162" s="70">
        <f>SUM(C159:C161)</f>
        <v>1427683</v>
      </c>
      <c r="D162" s="73">
        <f>IFERROR(((B162/C162)-1)*100,IF(B162+C162&lt;&gt;0,100,0))</f>
        <v>-10.924764110800512</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199600</v>
      </c>
      <c r="C165" s="53">
        <v>138159</v>
      </c>
      <c r="D165" s="73">
        <f>IFERROR(((B165/C165)-1)*100,IF(B165+C165&lt;&gt;0,100,0))</f>
        <v>44.471225182579488</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199600</v>
      </c>
      <c r="C167" s="70">
        <f>SUM(C165:C166)</f>
        <v>138159</v>
      </c>
      <c r="D167" s="73">
        <f>IFERROR(((B167/C167)-1)*100,IF(B167+C167&lt;&gt;0,100,0))</f>
        <v>44.471225182579488</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19854</v>
      </c>
      <c r="C175" s="88">
        <v>20954</v>
      </c>
      <c r="D175" s="73">
        <f>IFERROR(((B175/C175)-1)*100,IF(B175+C175&lt;&gt;0,100,0))</f>
        <v>-5.2495943495275306</v>
      </c>
      <c r="E175" s="88">
        <v>352304</v>
      </c>
      <c r="F175" s="88">
        <v>415908</v>
      </c>
      <c r="G175" s="73">
        <f>IFERROR(((E175/F175)-1)*100,IF(E175+F175&lt;&gt;0,100,0))</f>
        <v>-15.292805139598176</v>
      </c>
    </row>
    <row r="176" spans="1:7" x14ac:dyDescent="0.2">
      <c r="A176" s="66" t="s">
        <v>32</v>
      </c>
      <c r="B176" s="87">
        <v>87398</v>
      </c>
      <c r="C176" s="88">
        <v>90036</v>
      </c>
      <c r="D176" s="73">
        <f t="shared" ref="D176:D178" si="5">IFERROR(((B176/C176)-1)*100,IF(B176+C176&lt;&gt;0,100,0))</f>
        <v>-2.9299391354569271</v>
      </c>
      <c r="E176" s="88">
        <v>1468208</v>
      </c>
      <c r="F176" s="88">
        <v>1807208</v>
      </c>
      <c r="G176" s="73">
        <f>IFERROR(((E176/F176)-1)*100,IF(E176+F176&lt;&gt;0,100,0))</f>
        <v>-18.758217095099184</v>
      </c>
    </row>
    <row r="177" spans="1:7" x14ac:dyDescent="0.2">
      <c r="A177" s="66" t="s">
        <v>91</v>
      </c>
      <c r="B177" s="87">
        <v>37187521.55624</v>
      </c>
      <c r="C177" s="88">
        <v>39843349.689219996</v>
      </c>
      <c r="D177" s="73">
        <f t="shared" si="5"/>
        <v>-6.6656748333048803</v>
      </c>
      <c r="E177" s="88">
        <v>657887021.94688201</v>
      </c>
      <c r="F177" s="88">
        <v>752273326.362988</v>
      </c>
      <c r="G177" s="73">
        <f>IFERROR(((E177/F177)-1)*100,IF(E177+F177&lt;&gt;0,100,0))</f>
        <v>-12.546809930432467</v>
      </c>
    </row>
    <row r="178" spans="1:7" x14ac:dyDescent="0.2">
      <c r="A178" s="66" t="s">
        <v>92</v>
      </c>
      <c r="B178" s="87">
        <v>162388</v>
      </c>
      <c r="C178" s="88">
        <v>190682</v>
      </c>
      <c r="D178" s="73">
        <f t="shared" si="5"/>
        <v>-14.838317198267269</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834</v>
      </c>
      <c r="C181" s="88">
        <v>534</v>
      </c>
      <c r="D181" s="73">
        <f t="shared" ref="D181:D184" si="6">IFERROR(((B181/C181)-1)*100,IF(B181+C181&lt;&gt;0,100,0))</f>
        <v>56.17977528089888</v>
      </c>
      <c r="E181" s="88">
        <v>14718</v>
      </c>
      <c r="F181" s="88">
        <v>14636</v>
      </c>
      <c r="G181" s="73">
        <f t="shared" ref="G181" si="7">IFERROR(((E181/F181)-1)*100,IF(E181+F181&lt;&gt;0,100,0))</f>
        <v>0.56026236676687269</v>
      </c>
    </row>
    <row r="182" spans="1:7" x14ac:dyDescent="0.2">
      <c r="A182" s="66" t="s">
        <v>32</v>
      </c>
      <c r="B182" s="87">
        <v>8326</v>
      </c>
      <c r="C182" s="88">
        <v>6986</v>
      </c>
      <c r="D182" s="73">
        <f t="shared" si="6"/>
        <v>19.181219582021193</v>
      </c>
      <c r="E182" s="88">
        <v>155942</v>
      </c>
      <c r="F182" s="88">
        <v>151318</v>
      </c>
      <c r="G182" s="73">
        <f t="shared" ref="G182" si="8">IFERROR(((E182/F182)-1)*100,IF(E182+F182&lt;&gt;0,100,0))</f>
        <v>3.0558162280759804</v>
      </c>
    </row>
    <row r="183" spans="1:7" x14ac:dyDescent="0.2">
      <c r="A183" s="66" t="s">
        <v>91</v>
      </c>
      <c r="B183" s="87">
        <v>93624.180859999993</v>
      </c>
      <c r="C183" s="88">
        <v>154354.37091999999</v>
      </c>
      <c r="D183" s="73">
        <f t="shared" si="6"/>
        <v>-39.344651983632986</v>
      </c>
      <c r="E183" s="88">
        <v>4023397.1314599998</v>
      </c>
      <c r="F183" s="88">
        <v>3589331.6744599999</v>
      </c>
      <c r="G183" s="73">
        <f t="shared" ref="G183" si="9">IFERROR(((E183/F183)-1)*100,IF(E183+F183&lt;&gt;0,100,0))</f>
        <v>12.093211114721058</v>
      </c>
    </row>
    <row r="184" spans="1:7" x14ac:dyDescent="0.2">
      <c r="A184" s="66" t="s">
        <v>92</v>
      </c>
      <c r="B184" s="87">
        <v>79628</v>
      </c>
      <c r="C184" s="88">
        <v>71292</v>
      </c>
      <c r="D184" s="73">
        <f t="shared" si="6"/>
        <v>11.692756550524596</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2025-03-31T10:38:07Z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