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1C15455C-0219-4D5F-8176-B1EE262EC430}" xr6:coauthVersionLast="47" xr6:coauthVersionMax="47" xr10:uidLastSave="{00000000-0000-0000-0000-000000000000}"/>
  <bookViews>
    <workbookView xWindow="-120" yWindow="-120" windowWidth="19440" windowHeight="1164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<sst xmlns="http://schemas.openxmlformats.org/spreadsheetml/2006/main" count="265" uniqueCount="100">
  <si>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</si>
  <si>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</si>
  <si>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</si>
  <si>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</si>
  <si>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</si>
  <si>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</si>
  <si>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</si>
  <si>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</si>
  <si>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</si>
  <si>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</si>
  <si>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</si>
  <si>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</si>
  <si>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</si>
  <si>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</si>
  <si>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</si>
  <si>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</si>
  <si>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</si>
  <si>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</si>
  <si>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</si>
  <si>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</si>
  <si>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</si>
  <si>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</si>
  <si>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</si>
  <si>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</si>
  <si>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</si>
  <si>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</si>
  <si>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</si>
  <si>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</si>
  <si>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</si>
  <si>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</si>
  <si>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</si>
  <si>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</si>
  <si>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</si>
  <si>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</si>
  <si>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</si>
  <si>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</si>
  <si>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</si>
  <si>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</si>
  <si>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</si>
  <si>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</si>
  <si>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</si>
  <si>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</si>
  <si>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</si>
  <si>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</si>
  <si>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</si>
  <si>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</si>
  <si>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</si>
  <si>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</si>
  <si>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</si>
  <si>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</si>
  <si>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</si>
  <si>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</si>
  <si>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</si>
  <si>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</si>
  <si>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</si>
  <si>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</si>
  <si>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</si>
  <si>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</si>
  <si>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</si>
  <si>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</si>
  <si>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</si>
  <si>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</si>
  <si>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</si>
  <si>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</si>
  <si>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</si>
  <si>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</si>
  <si>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</si>
  <si>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</si>
  <si>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</si>
  <si>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</si>
  <si>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</si>
  <si>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</si>
  <si>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</si>
  <si>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</si>
  <si>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</si>
  <si>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</si>
  <si>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</si>
  <si>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</si>
  <si>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</si>
  <si>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</si>
  <si>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</si>
  <si>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</si>
  <si>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</si>
  <si>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</si>
  <si>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</si>
  <si>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</si>
  <si>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</si>
  <si>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</si>
  <si>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</si>
  <si>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</si>
  <si>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</si>
  <si>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</si>
  <si>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</si>
  <si>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</si>
  <si>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</si>
  <si>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</si>
  <si>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</si>
  <si>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4 April 2025</t>
  </si>
  <si>
    <t>04.04.2025</t>
  </si>
  <si>
    <t>05.04.2024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</si>
</sst>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2025</v>
      </c>
      <c r="F10" s="103">
        <v>2024</v>
      </c>
      <c r="G10" s="26" t="s">
        <v>7</v>
      </c>
    </row>
    <row r="11" spans="1:7" s="15" customFormat="1" ht="12" x14ac:dyDescent="0.2">
      <c r="A11" s="51" t="s">
        <v>8</v>
      </c>
      <c r="B11" s="54">
        <v>2714172</v>
      </c>
      <c r="C11" s="54">
        <v>1463152</v>
      </c>
      <c r="D11" s="73">
        <f>IFERROR(((B11/C11)-1)*100,IF(B11+C11&lt;&gt;0,100,0))</f>
        <v>85.501711373801228</v>
      </c>
      <c r="E11" s="54">
        <v>23612835</v>
      </c>
      <c r="F11" s="54">
        <v>21026389</v>
      </c>
      <c r="G11" s="73">
        <f>IFERROR(((E11/F11)-1)*100,IF(E11+F11&lt;&gt;0,100,0))</f>
        <v>12.300951913331382</v>
      </c>
    </row>
    <row r="12" spans="1:7" s="15" customFormat="1" ht="12" x14ac:dyDescent="0.2">
      <c r="A12" s="51" t="s">
        <v>9</v>
      </c>
      <c r="B12" s="54">
        <v>2263810.4980000001</v>
      </c>
      <c r="C12" s="54">
        <v>1246840.04</v>
      </c>
      <c r="D12" s="73">
        <f>IFERROR(((B12/C12)-1)*100,IF(B12+C12&lt;&gt;0,100,0))</f>
        <v>81.563827385588297</v>
      </c>
      <c r="E12" s="54">
        <v>21448295.864999998</v>
      </c>
      <c r="F12" s="54">
        <v>17566350.105999999</v>
      </c>
      <c r="G12" s="73">
        <f>IFERROR(((E12/F12)-1)*100,IF(E12+F12&lt;&gt;0,100,0))</f>
        <v>22.098761185877059</v>
      </c>
    </row>
    <row r="13" spans="1:7" s="15" customFormat="1" ht="12" x14ac:dyDescent="0.2">
      <c r="A13" s="51" t="s">
        <v>10</v>
      </c>
      <c r="B13" s="54">
        <v>183438961.910824</v>
      </c>
      <c r="C13" s="54">
        <v>80129875.921826795</v>
      </c>
      <c r="D13" s="73">
        <f>IFERROR(((B13/C13)-1)*100,IF(B13+C13&lt;&gt;0,100,0))</f>
        <v>128.92705099129768</v>
      </c>
      <c r="E13" s="54">
        <v>1702820042.0335801</v>
      </c>
      <c r="F13" s="54">
        <v>1186233975.90293</v>
      </c>
      <c r="G13" s="73">
        <f>IFERROR(((E13/F13)-1)*100,IF(E13+F13&lt;&gt;0,100,0))</f>
        <v>43.548412591827713</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472</v>
      </c>
      <c r="C16" s="54">
        <v>430</v>
      </c>
      <c r="D16" s="73">
        <f>IFERROR(((B16/C16)-1)*100,IF(B16+C16&lt;&gt;0,100,0))</f>
        <v>9.7674418604651194</v>
      </c>
      <c r="E16" s="54">
        <v>6130</v>
      </c>
      <c r="F16" s="54">
        <v>5701</v>
      </c>
      <c r="G16" s="73">
        <f>IFERROR(((E16/F16)-1)*100,IF(E16+F16&lt;&gt;0,100,0))</f>
        <v>7.5249956148044195</v>
      </c>
    </row>
    <row r="17" spans="1:7" s="15" customFormat="1" ht="12" x14ac:dyDescent="0.2">
      <c r="A17" s="51" t="s">
        <v>9</v>
      </c>
      <c r="B17" s="54">
        <v>230322.929</v>
      </c>
      <c r="C17" s="54">
        <v>224977.23499999999</v>
      </c>
      <c r="D17" s="73">
        <f>IFERROR(((B17/C17)-1)*100,IF(B17+C17&lt;&gt;0,100,0))</f>
        <v>2.376104408963875</v>
      </c>
      <c r="E17" s="54">
        <v>2531847.835</v>
      </c>
      <c r="F17" s="54">
        <v>2782481.736</v>
      </c>
      <c r="G17" s="73">
        <f>IFERROR(((E17/F17)-1)*100,IF(E17+F17&lt;&gt;0,100,0))</f>
        <v>-9.0075667975561551</v>
      </c>
    </row>
    <row r="18" spans="1:7" s="15" customFormat="1" ht="12" x14ac:dyDescent="0.2">
      <c r="A18" s="51" t="s">
        <v>10</v>
      </c>
      <c r="B18" s="54">
        <v>15594198.069774801</v>
      </c>
      <c r="C18" s="54">
        <v>9095019.7385568395</v>
      </c>
      <c r="D18" s="73">
        <f>IFERROR(((B18/C18)-1)*100,IF(B18+C18&lt;&gt;0,100,0))</f>
        <v>71.458650096885052</v>
      </c>
      <c r="E18" s="54">
        <v>192965293.638944</v>
      </c>
      <c r="F18" s="54">
        <v>128351546.336233</v>
      </c>
      <c r="G18" s="73">
        <f>IFERROR(((E18/F18)-1)*100,IF(E18+F18&lt;&gt;0,100,0))</f>
        <v>50.341230119228307</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2025</v>
      </c>
      <c r="F23" s="103">
        <v>2024</v>
      </c>
      <c r="G23" s="26" t="s">
        <v>13</v>
      </c>
    </row>
    <row r="24" spans="1:7" s="15" customFormat="1" ht="12" x14ac:dyDescent="0.2">
      <c r="A24" s="51" t="s">
        <v>14</v>
      </c>
      <c r="B24" s="53">
        <v>17553274.906210002</v>
      </c>
      <c r="C24" s="53">
        <v>13421991.5666</v>
      </c>
      <c r="D24" s="52">
        <f>B24-C24</f>
        <v>4131283.3396100011</v>
      </c>
      <c r="E24" s="54">
        <v>205605406.66327</v>
      </c>
      <c r="F24" s="54">
        <v>171742203.3073</v>
      </c>
      <c r="G24" s="52">
        <f>E24-F24</f>
        <v>33863203.355969995</v>
      </c>
    </row>
    <row r="25" spans="1:7" s="15" customFormat="1" ht="12" x14ac:dyDescent="0.2">
      <c r="A25" s="55" t="s">
        <v>15</v>
      </c>
      <c r="B25" s="53">
        <v>31200633.387940001</v>
      </c>
      <c r="C25" s="53">
        <v>13179049.823820001</v>
      </c>
      <c r="D25" s="52">
        <f>B25-C25</f>
        <v>18021583.564120002</v>
      </c>
      <c r="E25" s="54">
        <v>297353565.61839002</v>
      </c>
      <c r="F25" s="54">
        <v>207364693.3461</v>
      </c>
      <c r="G25" s="52">
        <f>E25-F25</f>
        <v>89988872.272290021</v>
      </c>
    </row>
    <row r="26" spans="1:7" s="25" customFormat="1" ht="12" x14ac:dyDescent="0.2">
      <c r="A26" s="56" t="s">
        <v>16</v>
      </c>
      <c r="B26" s="57">
        <f>B24-B25</f>
        <v>-13647358.481729999</v>
      </c>
      <c r="C26" s="57">
        <f>C24-C25</f>
        <v>242941.74277999997</v>
      </c>
      <c r="D26" s="57"/>
      <c r="E26" s="57">
        <f>E24-E25</f>
        <v>-91748158.955120027</v>
      </c>
      <c r="F26" s="57">
        <f>F24-F25</f>
        <v>-35622490.038800001</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81553.661729250001</v>
      </c>
      <c r="C33" s="104">
        <v>74774.716085909997</v>
      </c>
      <c r="D33" s="73">
        <f t="shared" ref="D33:D42" si="0">IFERROR(((B33/C33)-1)*100,IF(B33+C33&lt;&gt;0,100,0))</f>
        <v>9.065825987960352</v>
      </c>
      <c r="E33" s="51"/>
      <c r="F33" s="104">
        <v>90219.42</v>
      </c>
      <c r="G33" s="104">
        <v>80868.87</v>
      </c>
    </row>
    <row r="34" spans="1:7" s="15" customFormat="1" ht="12" x14ac:dyDescent="0.2">
      <c r="A34" s="51" t="s">
        <v>23</v>
      </c>
      <c r="B34" s="104">
        <v>79870.946180760002</v>
      </c>
      <c r="C34" s="104">
        <v>77607.050259449999</v>
      </c>
      <c r="D34" s="73">
        <f t="shared" si="0"/>
        <v>2.9171266189624845</v>
      </c>
      <c r="E34" s="51"/>
      <c r="F34" s="104">
        <v>90482.33</v>
      </c>
      <c r="G34" s="104">
        <v>79661.78</v>
      </c>
    </row>
    <row r="35" spans="1:7" s="15" customFormat="1" ht="12" x14ac:dyDescent="0.2">
      <c r="A35" s="51" t="s">
        <v>24</v>
      </c>
      <c r="B35" s="104">
        <v>80741.772466750001</v>
      </c>
      <c r="C35" s="104">
        <v>70158.681711249999</v>
      </c>
      <c r="D35" s="73">
        <f t="shared" si="0"/>
        <v>15.084506289694154</v>
      </c>
      <c r="E35" s="51"/>
      <c r="F35" s="104">
        <v>88153.97</v>
      </c>
      <c r="G35" s="104">
        <v>80637.990000000005</v>
      </c>
    </row>
    <row r="36" spans="1:7" s="15" customFormat="1" ht="12" x14ac:dyDescent="0.2">
      <c r="A36" s="51" t="s">
        <v>25</v>
      </c>
      <c r="B36" s="104">
        <v>74876.278815690006</v>
      </c>
      <c r="C36" s="104">
        <v>68694.722222440003</v>
      </c>
      <c r="D36" s="73">
        <f t="shared" si="0"/>
        <v>8.9985902748591649</v>
      </c>
      <c r="E36" s="51"/>
      <c r="F36" s="104">
        <v>82934.179999999993</v>
      </c>
      <c r="G36" s="104">
        <v>74131.09</v>
      </c>
    </row>
    <row r="37" spans="1:7" s="15" customFormat="1" ht="12" x14ac:dyDescent="0.2">
      <c r="A37" s="51" t="s">
        <v>79</v>
      </c>
      <c r="B37" s="104">
        <v>61625.012858169997</v>
      </c>
      <c r="C37" s="104">
        <v>60197.060806480004</v>
      </c>
      <c r="D37" s="73">
        <f t="shared" si="0"/>
        <v>2.3721291912914833</v>
      </c>
      <c r="E37" s="51"/>
      <c r="F37" s="104">
        <v>70295.45</v>
      </c>
      <c r="G37" s="104">
        <v>60803.63</v>
      </c>
    </row>
    <row r="38" spans="1:7" s="15" customFormat="1" ht="12" x14ac:dyDescent="0.2">
      <c r="A38" s="51" t="s">
        <v>26</v>
      </c>
      <c r="B38" s="104">
        <v>117135.84423291001</v>
      </c>
      <c r="C38" s="104">
        <v>102921.07487939</v>
      </c>
      <c r="D38" s="73">
        <f t="shared" si="0"/>
        <v>13.811330060609883</v>
      </c>
      <c r="E38" s="51"/>
      <c r="F38" s="104">
        <v>125912.75</v>
      </c>
      <c r="G38" s="104">
        <v>115610.89</v>
      </c>
    </row>
    <row r="39" spans="1:7" s="15" customFormat="1" ht="12" x14ac:dyDescent="0.2">
      <c r="A39" s="51" t="s">
        <v>27</v>
      </c>
      <c r="B39" s="104">
        <v>18040.018823850001</v>
      </c>
      <c r="C39" s="104">
        <v>16362.129740730001</v>
      </c>
      <c r="D39" s="73">
        <f t="shared" si="0"/>
        <v>10.254710784643507</v>
      </c>
      <c r="E39" s="51"/>
      <c r="F39" s="104">
        <v>20662.36</v>
      </c>
      <c r="G39" s="104">
        <v>17999.45</v>
      </c>
    </row>
    <row r="40" spans="1:7" s="15" customFormat="1" ht="12" x14ac:dyDescent="0.2">
      <c r="A40" s="51" t="s">
        <v>28</v>
      </c>
      <c r="B40" s="104">
        <v>113745.49083251999</v>
      </c>
      <c r="C40" s="104">
        <v>100900.22521422</v>
      </c>
      <c r="D40" s="73">
        <f t="shared" si="0"/>
        <v>12.730660998058596</v>
      </c>
      <c r="E40" s="51"/>
      <c r="F40" s="104">
        <v>125071.03999999999</v>
      </c>
      <c r="G40" s="104">
        <v>112734.7</v>
      </c>
    </row>
    <row r="41" spans="1:7" s="15" customFormat="1" ht="12" x14ac:dyDescent="0.2">
      <c r="A41" s="51" t="s">
        <v>29</v>
      </c>
      <c r="B41" s="59"/>
      <c r="C41" s="59"/>
      <c r="D41" s="73">
        <f t="shared" si="0"/>
        <v>0</v>
      </c>
      <c r="E41" s="51"/>
      <c r="F41" s="59"/>
      <c r="G41" s="59"/>
    </row>
    <row r="42" spans="1:7" s="15" customFormat="1" ht="12" x14ac:dyDescent="0.2">
      <c r="A42" s="51" t="s">
        <v>78</v>
      </c>
      <c r="B42" s="104">
        <v>534.53271348999999</v>
      </c>
      <c r="C42" s="104">
        <v>634.28966566999998</v>
      </c>
      <c r="D42" s="73">
        <f t="shared" si="0"/>
        <v>-15.727349439727467</v>
      </c>
      <c r="E42" s="51"/>
      <c r="F42" s="104">
        <v>561.96</v>
      </c>
      <c r="G42" s="104">
        <v>533.48</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18906.340546597901</v>
      </c>
      <c r="D48" s="59"/>
      <c r="E48" s="105">
        <v>18230.738475341099</v>
      </c>
      <c r="F48" s="59"/>
      <c r="G48" s="73">
        <f>IFERROR(((C48/E48)-1)*100,IF(C48+E48&lt;&gt;0,100,0))</f>
        <v>3.7058403979115973</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8939</v>
      </c>
      <c r="D54" s="62"/>
      <c r="E54" s="106">
        <v>2193283</v>
      </c>
      <c r="F54" s="106">
        <v>257903474.07499999</v>
      </c>
      <c r="G54" s="106">
        <v>9788394.9048500005</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2025</v>
      </c>
      <c r="F67" s="103">
        <v>2024</v>
      </c>
      <c r="G67" s="26" t="s">
        <v>7</v>
      </c>
    </row>
    <row r="68" spans="1:7" s="15" customFormat="1" ht="12" x14ac:dyDescent="0.2">
      <c r="A68" s="64" t="s">
        <v>53</v>
      </c>
      <c r="B68" s="54">
        <v>9247</v>
      </c>
      <c r="C68" s="53">
        <v>6189</v>
      </c>
      <c r="D68" s="73">
        <f>IFERROR(((B68/C68)-1)*100,IF(B68+C68&lt;&gt;0,100,0))</f>
        <v>49.410243981257061</v>
      </c>
      <c r="E68" s="53">
        <v>81009</v>
      </c>
      <c r="F68" s="53">
        <v>75351</v>
      </c>
      <c r="G68" s="73">
        <f>IFERROR(((E68/F68)-1)*100,IF(E68+F68&lt;&gt;0,100,0))</f>
        <v>7.5088585420233223</v>
      </c>
    </row>
    <row r="69" spans="1:7" s="15" customFormat="1" ht="12" x14ac:dyDescent="0.2">
      <c r="A69" s="66" t="s">
        <v>54</v>
      </c>
      <c r="B69" s="54">
        <v>417928471.49000001</v>
      </c>
      <c r="C69" s="53">
        <v>197858049.41600001</v>
      </c>
      <c r="D69" s="73">
        <f>IFERROR(((B69/C69)-1)*100,IF(B69+C69&lt;&gt;0,100,0))</f>
        <v>111.22641849728238</v>
      </c>
      <c r="E69" s="53">
        <v>3546299669.3000002</v>
      </c>
      <c r="F69" s="53">
        <v>2868902070.0159998</v>
      </c>
      <c r="G69" s="73">
        <f>IFERROR(((E69/F69)-1)*100,IF(E69+F69&lt;&gt;0,100,0))</f>
        <v>23.61173657211042</v>
      </c>
    </row>
    <row r="70" spans="1:7" s="15" customFormat="1" ht="12" x14ac:dyDescent="0.2">
      <c r="A70" s="66" t="s">
        <v>55</v>
      </c>
      <c r="B70" s="54">
        <v>376514483.71640998</v>
      </c>
      <c r="C70" s="53">
        <v>170543322.99333</v>
      </c>
      <c r="D70" s="73">
        <f>IFERROR(((B70/C70)-1)*100,IF(B70+C70&lt;&gt;0,100,0))</f>
        <v>120.77351203666625</v>
      </c>
      <c r="E70" s="53">
        <v>3277884471.3602901</v>
      </c>
      <c r="F70" s="53">
        <v>2577374022.04356</v>
      </c>
      <c r="G70" s="73">
        <f>IFERROR(((E70/F70)-1)*100,IF(E70+F70&lt;&gt;0,100,0))</f>
        <v>27.179231393094661</v>
      </c>
    </row>
    <row r="71" spans="1:7" s="15" customFormat="1" ht="12" x14ac:dyDescent="0.2">
      <c r="A71" s="66" t="s">
        <v>93</v>
      </c>
      <c r="B71" s="73">
        <f>IFERROR(B69/B68/1000,)</f>
        <v>45.196114576619443</v>
      </c>
      <c r="C71" s="73">
        <f>IFERROR(C69/C68/1000,)</f>
        <v>31.96930835611569</v>
      </c>
      <c r="D71" s="73">
        <f>IFERROR(((B71/C71)-1)*100,IF(B71+C71&lt;&gt;0,100,0))</f>
        <v>41.373451290113628</v>
      </c>
      <c r="E71" s="73">
        <f>IFERROR(E69/E68/1000,)</f>
        <v>43.776613330617593</v>
      </c>
      <c r="F71" s="73">
        <f>IFERROR(F69/F68/1000,)</f>
        <v>38.073842019561781</v>
      </c>
      <c r="G71" s="73">
        <f>IFERROR(((E71/F71)-1)*100,IF(E71+F71&lt;&gt;0,100,0))</f>
        <v>14.978187145194898</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2846</v>
      </c>
      <c r="C74" s="53">
        <v>2574</v>
      </c>
      <c r="D74" s="73">
        <f>IFERROR(((B74/C74)-1)*100,IF(B74+C74&lt;&gt;0,100,0))</f>
        <v>10.567210567210573</v>
      </c>
      <c r="E74" s="53">
        <v>33128</v>
      </c>
      <c r="F74" s="53">
        <v>35211</v>
      </c>
      <c r="G74" s="73">
        <f>IFERROR(((E74/F74)-1)*100,IF(E74+F74&lt;&gt;0,100,0))</f>
        <v>-5.9157649598136963</v>
      </c>
    </row>
    <row r="75" spans="1:7" s="15" customFormat="1" ht="12" x14ac:dyDescent="0.2">
      <c r="A75" s="66" t="s">
        <v>54</v>
      </c>
      <c r="B75" s="54">
        <v>712580428.53100002</v>
      </c>
      <c r="C75" s="53">
        <v>642957071.69799995</v>
      </c>
      <c r="D75" s="73">
        <f>IFERROR(((B75/C75)-1)*100,IF(B75+C75&lt;&gt;0,100,0))</f>
        <v>10.82861669895474</v>
      </c>
      <c r="E75" s="53">
        <v>9513158714.4209995</v>
      </c>
      <c r="F75" s="53">
        <v>8592522022.6830006</v>
      </c>
      <c r="G75" s="73">
        <f>IFERROR(((E75/F75)-1)*100,IF(E75+F75&lt;&gt;0,100,0))</f>
        <v>10.714394322268284</v>
      </c>
    </row>
    <row r="76" spans="1:7" s="15" customFormat="1" ht="12" x14ac:dyDescent="0.2">
      <c r="A76" s="66" t="s">
        <v>55</v>
      </c>
      <c r="B76" s="54">
        <v>645518819.94879997</v>
      </c>
      <c r="C76" s="53">
        <v>549658215.07700002</v>
      </c>
      <c r="D76" s="73">
        <f>IFERROR(((B76/C76)-1)*100,IF(B76+C76&lt;&gt;0,100,0))</f>
        <v>17.440038598963014</v>
      </c>
      <c r="E76" s="53">
        <v>8921489462.9991703</v>
      </c>
      <c r="F76" s="53">
        <v>7537241946.5894299</v>
      </c>
      <c r="G76" s="73">
        <f>IFERROR(((E76/F76)-1)*100,IF(E76+F76&lt;&gt;0,100,0))</f>
        <v>18.365438262680513</v>
      </c>
    </row>
    <row r="77" spans="1:7" s="15" customFormat="1" ht="12" x14ac:dyDescent="0.2">
      <c r="A77" s="66" t="s">
        <v>93</v>
      </c>
      <c r="B77" s="73">
        <f>IFERROR(B75/B74/1000,)</f>
        <v>250.37963054497541</v>
      </c>
      <c r="C77" s="73">
        <f>IFERROR(C75/C74/1000,)</f>
        <v>249.7890721437451</v>
      </c>
      <c r="D77" s="73">
        <f>IFERROR(((B77/C77)-1)*100,IF(B77+C77&lt;&gt;0,100,0))</f>
        <v>0.23642283313758394</v>
      </c>
      <c r="E77" s="73">
        <f>IFERROR(E75/E74/1000,)</f>
        <v>287.16368976156122</v>
      </c>
      <c r="F77" s="73">
        <f>IFERROR(F75/F74/1000,)</f>
        <v>244.02948006824573</v>
      </c>
      <c r="G77" s="73">
        <f>IFERROR(((E77/F77)-1)*100,IF(E77+F77&lt;&gt;0,100,0))</f>
        <v>17.675819200718081</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371</v>
      </c>
      <c r="C80" s="53">
        <v>3</v>
      </c>
      <c r="D80" s="73">
        <f>IFERROR(((B80/C80)-1)*100,IF(B80+C80&lt;&gt;0,100,0))</f>
        <v>12266.666666666668</v>
      </c>
      <c r="E80" s="53">
        <v>4183</v>
      </c>
      <c r="F80" s="53">
        <v>3017</v>
      </c>
      <c r="G80" s="73">
        <f>IFERROR(((E80/F80)-1)*100,IF(E80+F80&lt;&gt;0,100,0))</f>
        <v>38.64766324163076</v>
      </c>
    </row>
    <row r="81" spans="1:7" s="15" customFormat="1" ht="12" x14ac:dyDescent="0.2">
      <c r="A81" s="66" t="s">
        <v>54</v>
      </c>
      <c r="B81" s="54">
        <v>31946493.583999999</v>
      </c>
      <c r="C81" s="53">
        <v>8784523.1050000004</v>
      </c>
      <c r="D81" s="73">
        <f>IFERROR(((B81/C81)-1)*100,IF(B81+C81&lt;&gt;0,100,0))</f>
        <v>263.66793281944473</v>
      </c>
      <c r="E81" s="53">
        <v>302976901.05199999</v>
      </c>
      <c r="F81" s="53">
        <v>280827885.09299999</v>
      </c>
      <c r="G81" s="73">
        <f>IFERROR(((E81/F81)-1)*100,IF(E81+F81&lt;&gt;0,100,0))</f>
        <v>7.8870429664294361</v>
      </c>
    </row>
    <row r="82" spans="1:7" s="15" customFormat="1" ht="12" x14ac:dyDescent="0.2">
      <c r="A82" s="66" t="s">
        <v>55</v>
      </c>
      <c r="B82" s="54">
        <v>2976682.6453402098</v>
      </c>
      <c r="C82" s="53">
        <v>-6347677.2690000003</v>
      </c>
      <c r="D82" s="73">
        <f>IFERROR(((B82/C82)-1)*100,IF(B82+C82&lt;&gt;0,100,0))</f>
        <v>-146.89404516321844</v>
      </c>
      <c r="E82" s="53">
        <v>68535525.047498003</v>
      </c>
      <c r="F82" s="53">
        <v>67815834.311224595</v>
      </c>
      <c r="G82" s="73">
        <f>IFERROR(((E82/F82)-1)*100,IF(E82+F82&lt;&gt;0,100,0))</f>
        <v>1.0612429141114044</v>
      </c>
    </row>
    <row r="83" spans="1:7" x14ac:dyDescent="0.2">
      <c r="A83" s="66" t="s">
        <v>93</v>
      </c>
      <c r="B83" s="73">
        <f>IFERROR(B81/B80/1000,)</f>
        <v>86.109147126684633</v>
      </c>
      <c r="C83" s="73">
        <f>IFERROR(C81/C80/1000,)</f>
        <v>2928.1743683333339</v>
      </c>
      <c r="D83" s="73">
        <f>IFERROR(((B83/C83)-1)*100,IF(B83+C83&lt;&gt;0,100,0))</f>
        <v>-97.059288952942495</v>
      </c>
      <c r="E83" s="73">
        <f>IFERROR(E81/E80/1000,)</f>
        <v>72.430528580444644</v>
      </c>
      <c r="F83" s="73">
        <f>IFERROR(F81/F80/1000,)</f>
        <v>93.081831320185614</v>
      </c>
      <c r="G83" s="73">
        <f>IFERROR(((E83/F83)-1)*100,IF(E83+F83&lt;&gt;0,100,0))</f>
        <v>-22.186180102864562</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12464</v>
      </c>
      <c r="C86" s="51">
        <f>C68+C74+C80</f>
        <v>8766</v>
      </c>
      <c r="D86" s="73">
        <f>IFERROR(((B86/C86)-1)*100,IF(B86+C86&lt;&gt;0,100,0))</f>
        <v>42.185717545060463</v>
      </c>
      <c r="E86" s="51">
        <f>E68+E74+E80</f>
        <v>118320</v>
      </c>
      <c r="F86" s="51">
        <f>F68+F74+F80</f>
        <v>113579</v>
      </c>
      <c r="G86" s="73">
        <f>IFERROR(((E86/F86)-1)*100,IF(E86+F86&lt;&gt;0,100,0))</f>
        <v>4.1741871296630428</v>
      </c>
    </row>
    <row r="87" spans="1:7" s="15" customFormat="1" ht="12" x14ac:dyDescent="0.2">
      <c r="A87" s="66" t="s">
        <v>54</v>
      </c>
      <c r="B87" s="51">
        <f t="shared" ref="B87:C87" si="1">B69+B75+B81</f>
        <v>1162455393.605</v>
      </c>
      <c r="C87" s="51">
        <f t="shared" si="1"/>
        <v>849599644.21899998</v>
      </c>
      <c r="D87" s="73">
        <f>IFERROR(((B87/C87)-1)*100,IF(B87+C87&lt;&gt;0,100,0))</f>
        <v>36.823903060081278</v>
      </c>
      <c r="E87" s="51">
        <f t="shared" ref="E87:F87" si="2">E69+E75+E81</f>
        <v>13362435284.773001</v>
      </c>
      <c r="F87" s="51">
        <f t="shared" si="2"/>
        <v>11742251977.792002</v>
      </c>
      <c r="G87" s="73">
        <f>IFERROR(((E87/F87)-1)*100,IF(E87+F87&lt;&gt;0,100,0))</f>
        <v>13.797892517084742</v>
      </c>
    </row>
    <row r="88" spans="1:7" s="15" customFormat="1" ht="12" x14ac:dyDescent="0.2">
      <c r="A88" s="66" t="s">
        <v>55</v>
      </c>
      <c r="B88" s="51">
        <f t="shared" ref="B88:C88" si="3">B70+B76+B82</f>
        <v>1025009986.3105502</v>
      </c>
      <c r="C88" s="51">
        <f t="shared" si="3"/>
        <v>713853860.80132997</v>
      </c>
      <c r="D88" s="73">
        <f>IFERROR(((B88/C88)-1)*100,IF(B88+C88&lt;&gt;0,100,0))</f>
        <v>43.588210780275794</v>
      </c>
      <c r="E88" s="51">
        <f t="shared" ref="E88:F88" si="4">E70+E76+E82</f>
        <v>12267909459.40696</v>
      </c>
      <c r="F88" s="51">
        <f t="shared" si="4"/>
        <v>10182431802.944214</v>
      </c>
      <c r="G88" s="73">
        <f>IFERROR(((E88/F88)-1)*100,IF(E88+F88&lt;&gt;0,100,0))</f>
        <v>20.481135516760716</v>
      </c>
    </row>
    <row r="89" spans="1:7" x14ac:dyDescent="0.2">
      <c r="A89" s="66" t="s">
        <v>94</v>
      </c>
      <c r="B89" s="73">
        <f>IFERROR((B75/B87)*100,IF(B75+B87&lt;&gt;0,100,0))</f>
        <v>61.299593296319934</v>
      </c>
      <c r="C89" s="73">
        <f>IFERROR((C75/C87)*100,IF(C75+C87&lt;&gt;0,100,0))</f>
        <v>75.677653124377471</v>
      </c>
      <c r="D89" s="73">
        <f>IFERROR(((B89/C89)-1)*100,IF(B89+C89&lt;&gt;0,100,0))</f>
        <v>-18.999082601606265</v>
      </c>
      <c r="E89" s="73">
        <f>IFERROR((E75/E87)*100,IF(E75+E87&lt;&gt;0,100,0))</f>
        <v>71.193300559978042</v>
      </c>
      <c r="F89" s="73">
        <f>IFERROR((F75/F87)*100,IF(F75+F87&lt;&gt;0,100,0))</f>
        <v>73.176099771440335</v>
      </c>
      <c r="G89" s="73">
        <f>IFERROR(((E89/F89)-1)*100,IF(E89+F89&lt;&gt;0,100,0))</f>
        <v>-2.7096268011760793</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2025</v>
      </c>
      <c r="F94" s="103">
        <v>2024</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102051688.06</v>
      </c>
      <c r="C97" s="107">
        <v>98157513.946999997</v>
      </c>
      <c r="D97" s="52">
        <f>B97-C97</f>
        <v>3894174.1130000055</v>
      </c>
      <c r="E97" s="107">
        <v>1336815392.175</v>
      </c>
      <c r="F97" s="107">
        <v>1362238429.1930001</v>
      </c>
      <c r="G97" s="68">
        <f>E97-F97</f>
        <v>-25423037.018000126</v>
      </c>
    </row>
    <row r="98" spans="1:7" s="15" customFormat="1" ht="13.5" x14ac:dyDescent="0.2">
      <c r="A98" s="66" t="s">
        <v>88</v>
      </c>
      <c r="B98" s="53">
        <v>92899473.107999995</v>
      </c>
      <c r="C98" s="107">
        <v>107007578.333</v>
      </c>
      <c r="D98" s="52">
        <f>B98-C98</f>
        <v>-14108105.225000009</v>
      </c>
      <c r="E98" s="107">
        <v>1299853004.9979999</v>
      </c>
      <c r="F98" s="107">
        <v>1367728198.9489999</v>
      </c>
      <c r="G98" s="68">
        <f>E98-F98</f>
        <v>-67875193.950999975</v>
      </c>
    </row>
    <row r="99" spans="1:7" s="15" customFormat="1" ht="12" x14ac:dyDescent="0.2">
      <c r="A99" s="69" t="s">
        <v>16</v>
      </c>
      <c r="B99" s="52">
        <f>B97-B98</f>
        <v>9152214.952000007</v>
      </c>
      <c r="C99" s="52">
        <f>C97-C98</f>
        <v>-8850064.3860000074</v>
      </c>
      <c r="D99" s="70"/>
      <c r="E99" s="52">
        <f>E97-E98</f>
        <v>36962387.177000046</v>
      </c>
      <c r="F99" s="70">
        <f>F97-F98</f>
        <v>-5489769.7559998035</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1082.6731585718901</v>
      </c>
      <c r="C111" s="108">
        <v>934.56649358633501</v>
      </c>
      <c r="D111" s="73">
        <f>IFERROR(((B111/C111)-1)*100,IF(B111+C111&lt;&gt;0,100,0))</f>
        <v>15.847632672685052</v>
      </c>
      <c r="E111" s="72"/>
      <c r="F111" s="109">
        <v>1111.1920618495601</v>
      </c>
      <c r="G111" s="109">
        <v>1082.6731585718901</v>
      </c>
    </row>
    <row r="112" spans="1:7" s="15" customFormat="1" ht="12" x14ac:dyDescent="0.2">
      <c r="A112" s="66" t="s">
        <v>50</v>
      </c>
      <c r="B112" s="109">
        <v>1067.37811434627</v>
      </c>
      <c r="C112" s="108">
        <v>920.66378629449002</v>
      </c>
      <c r="D112" s="73">
        <f>IFERROR(((B112/C112)-1)*100,IF(B112+C112&lt;&gt;0,100,0))</f>
        <v>15.935711845719425</v>
      </c>
      <c r="E112" s="72"/>
      <c r="F112" s="109">
        <v>1094.6060058714299</v>
      </c>
      <c r="G112" s="109">
        <v>1067.37811434627</v>
      </c>
    </row>
    <row r="113" spans="1:7" s="15" customFormat="1" ht="12" x14ac:dyDescent="0.2">
      <c r="A113" s="66" t="s">
        <v>51</v>
      </c>
      <c r="B113" s="109">
        <v>1158.6101779696701</v>
      </c>
      <c r="C113" s="108">
        <v>1009.61946235255</v>
      </c>
      <c r="D113" s="73">
        <f>IFERROR(((B113/C113)-1)*100,IF(B113+C113&lt;&gt;0,100,0))</f>
        <v>14.757116039537465</v>
      </c>
      <c r="E113" s="72"/>
      <c r="F113" s="109">
        <v>1201.1476383306399</v>
      </c>
      <c r="G113" s="109">
        <v>1158.6101779696701</v>
      </c>
    </row>
    <row r="114" spans="1:7" s="25" customFormat="1" ht="12" x14ac:dyDescent="0.2">
      <c r="A114" s="69" t="s">
        <v>52</v>
      </c>
      <c r="B114" s="73"/>
      <c r="C114" s="72"/>
      <c r="D114" s="74"/>
      <c r="E114" s="72"/>
      <c r="F114" s="58"/>
      <c r="G114" s="58"/>
    </row>
    <row r="115" spans="1:7" s="15" customFormat="1" ht="12" x14ac:dyDescent="0.2">
      <c r="A115" s="66" t="s">
        <v>56</v>
      </c>
      <c r="B115" s="109">
        <v>793.98917501536198</v>
      </c>
      <c r="C115" s="108">
        <v>717.58333645124299</v>
      </c>
      <c r="D115" s="73">
        <f>IFERROR(((B115/C115)-1)*100,IF(B115+C115&lt;&gt;0,100,0))</f>
        <v>10.647660652486524</v>
      </c>
      <c r="E115" s="72"/>
      <c r="F115" s="109">
        <v>794.53731618498102</v>
      </c>
      <c r="G115" s="109">
        <v>793.98917501536198</v>
      </c>
    </row>
    <row r="116" spans="1:7" s="15" customFormat="1" ht="12" x14ac:dyDescent="0.2">
      <c r="A116" s="66" t="s">
        <v>57</v>
      </c>
      <c r="B116" s="109">
        <v>1073.2312922636299</v>
      </c>
      <c r="C116" s="108">
        <v>930.4501473821</v>
      </c>
      <c r="D116" s="73">
        <f>IFERROR(((B116/C116)-1)*100,IF(B116+C116&lt;&gt;0,100,0))</f>
        <v>15.34538366007645</v>
      </c>
      <c r="E116" s="72"/>
      <c r="F116" s="109">
        <v>1087.50962060802</v>
      </c>
      <c r="G116" s="109">
        <v>1073.2312922636299</v>
      </c>
    </row>
    <row r="117" spans="1:7" s="15" customFormat="1" ht="12" x14ac:dyDescent="0.2">
      <c r="A117" s="66" t="s">
        <v>59</v>
      </c>
      <c r="B117" s="109">
        <v>1254.7544583174599</v>
      </c>
      <c r="C117" s="108">
        <v>1073.1095325465401</v>
      </c>
      <c r="D117" s="73">
        <f>IFERROR(((B117/C117)-1)*100,IF(B117+C117&lt;&gt;0,100,0))</f>
        <v>16.926969732518149</v>
      </c>
      <c r="E117" s="72"/>
      <c r="F117" s="109">
        <v>1294.92251885057</v>
      </c>
      <c r="G117" s="109">
        <v>1254.7544583174599</v>
      </c>
    </row>
    <row r="118" spans="1:7" s="15" customFormat="1" ht="12" x14ac:dyDescent="0.2">
      <c r="A118" s="66" t="s">
        <v>58</v>
      </c>
      <c r="B118" s="109">
        <v>1140.55259333664</v>
      </c>
      <c r="C118" s="108">
        <v>976.42771359646895</v>
      </c>
      <c r="D118" s="73">
        <f>IFERROR(((B118/C118)-1)*100,IF(B118+C118&lt;&gt;0,100,0))</f>
        <v>16.80870764469098</v>
      </c>
      <c r="E118" s="72"/>
      <c r="F118" s="109">
        <v>1191.2320102868</v>
      </c>
      <c r="G118" s="109">
        <v>1140.55259333664</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2025</v>
      </c>
      <c r="F124" s="103">
        <v>2024</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0</v>
      </c>
      <c r="G126" s="73">
        <f>IFERROR(((E126/F126)-1)*100,IF(E126+F126&lt;&gt;0,100,0))</f>
        <v>0</v>
      </c>
    </row>
    <row r="127" spans="1:7" s="15" customFormat="1" ht="12" x14ac:dyDescent="0.2">
      <c r="A127" s="66" t="s">
        <v>72</v>
      </c>
      <c r="B127" s="54">
        <v>235</v>
      </c>
      <c r="C127" s="53">
        <v>236</v>
      </c>
      <c r="D127" s="73">
        <f>IFERROR(((B127/C127)-1)*100,IF(B127+C127&lt;&gt;0,100,0))</f>
        <v>-0.4237288135593209</v>
      </c>
      <c r="E127" s="53">
        <v>3228</v>
      </c>
      <c r="F127" s="53">
        <v>4470</v>
      </c>
      <c r="G127" s="73">
        <f>IFERROR(((E127/F127)-1)*100,IF(E127+F127&lt;&gt;0,100,0))</f>
        <v>-27.785234899328859</v>
      </c>
    </row>
    <row r="128" spans="1:7" s="15" customFormat="1" ht="12" x14ac:dyDescent="0.2">
      <c r="A128" s="66" t="s">
        <v>74</v>
      </c>
      <c r="B128" s="54">
        <v>2</v>
      </c>
      <c r="C128" s="53">
        <v>2</v>
      </c>
      <c r="D128" s="73">
        <f>IFERROR(((B128/C128)-1)*100,IF(B128+C128&lt;&gt;0,100,0))</f>
        <v>0</v>
      </c>
      <c r="E128" s="53">
        <v>108</v>
      </c>
      <c r="F128" s="53">
        <v>93</v>
      </c>
      <c r="G128" s="73">
        <f>IFERROR(((E128/F128)-1)*100,IF(E128+F128&lt;&gt;0,100,0))</f>
        <v>16.129032258064523</v>
      </c>
    </row>
    <row r="129" spans="1:7" s="25" customFormat="1" ht="12" x14ac:dyDescent="0.2">
      <c r="A129" s="69" t="s">
        <v>34</v>
      </c>
      <c r="B129" s="70">
        <f>SUM(B126:B128)</f>
        <v>237</v>
      </c>
      <c r="C129" s="70">
        <f>SUM(C126:C128)</f>
        <v>238</v>
      </c>
      <c r="D129" s="73">
        <f>IFERROR(((B129/C129)-1)*100,IF(B129+C129&lt;&gt;0,100,0))</f>
        <v>-0.42016806722688926</v>
      </c>
      <c r="E129" s="70">
        <f>SUM(E126:E128)</f>
        <v>3336</v>
      </c>
      <c r="F129" s="70">
        <f>SUM(F126:F128)</f>
        <v>4563</v>
      </c>
      <c r="G129" s="73">
        <f>IFERROR(((E129/F129)-1)*100,IF(E129+F129&lt;&gt;0,100,0))</f>
        <v>-26.890203813280735</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65</v>
      </c>
      <c r="C132" s="53">
        <v>0</v>
      </c>
      <c r="D132" s="73">
        <f>IFERROR(((B132/C132)-1)*100,IF(B132+C132&lt;&gt;0,100,0))</f>
        <v>100</v>
      </c>
      <c r="E132" s="53">
        <v>470</v>
      </c>
      <c r="F132" s="53">
        <v>420</v>
      </c>
      <c r="G132" s="73">
        <f>IFERROR(((E132/F132)-1)*100,IF(E132+F132&lt;&gt;0,100,0))</f>
        <v>11.904761904761907</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65</v>
      </c>
      <c r="C134" s="70">
        <f>SUM(C132:C133)</f>
        <v>0</v>
      </c>
      <c r="D134" s="73">
        <f>IFERROR(((B134/C134)-1)*100,IF(B134+C134&lt;&gt;0,100,0))</f>
        <v>100</v>
      </c>
      <c r="E134" s="70">
        <f>SUM(E132:E133)</f>
        <v>470</v>
      </c>
      <c r="F134" s="70">
        <f>SUM(F132:F133)</f>
        <v>420</v>
      </c>
      <c r="G134" s="73">
        <f>IFERROR(((E134/F134)-1)*100,IF(E134+F134&lt;&gt;0,100,0))</f>
        <v>11.904761904761907</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0</v>
      </c>
      <c r="G137" s="73">
        <f>IFERROR(((E137/F137)-1)*100,IF(E137+F137&lt;&gt;0,100,0))</f>
        <v>0</v>
      </c>
    </row>
    <row r="138" spans="1:7" s="15" customFormat="1" ht="12" x14ac:dyDescent="0.2">
      <c r="A138" s="66" t="s">
        <v>72</v>
      </c>
      <c r="B138" s="54">
        <v>844979</v>
      </c>
      <c r="C138" s="53">
        <v>664696</v>
      </c>
      <c r="D138" s="73">
        <f>IFERROR(((B138/C138)-1)*100,IF(B138+C138&lt;&gt;0,100,0))</f>
        <v>27.122624477956837</v>
      </c>
      <c r="E138" s="53">
        <v>4628537</v>
      </c>
      <c r="F138" s="53">
        <v>4111635</v>
      </c>
      <c r="G138" s="73">
        <f>IFERROR(((E138/F138)-1)*100,IF(E138+F138&lt;&gt;0,100,0))</f>
        <v>12.571689850874401</v>
      </c>
    </row>
    <row r="139" spans="1:7" s="15" customFormat="1" ht="12" x14ac:dyDescent="0.2">
      <c r="A139" s="66" t="s">
        <v>74</v>
      </c>
      <c r="B139" s="54">
        <v>3</v>
      </c>
      <c r="C139" s="53">
        <v>8</v>
      </c>
      <c r="D139" s="73">
        <f>IFERROR(((B139/C139)-1)*100,IF(B139+C139&lt;&gt;0,100,0))</f>
        <v>-62.5</v>
      </c>
      <c r="E139" s="53">
        <v>3905</v>
      </c>
      <c r="F139" s="53">
        <v>3268</v>
      </c>
      <c r="G139" s="73">
        <f>IFERROR(((E139/F139)-1)*100,IF(E139+F139&lt;&gt;0,100,0))</f>
        <v>19.492044063647484</v>
      </c>
    </row>
    <row r="140" spans="1:7" s="15" customFormat="1" ht="12" x14ac:dyDescent="0.2">
      <c r="A140" s="69" t="s">
        <v>34</v>
      </c>
      <c r="B140" s="70">
        <f>SUM(B137:B139)</f>
        <v>844982</v>
      </c>
      <c r="C140" s="70">
        <f>SUM(C137:C139)</f>
        <v>664704</v>
      </c>
      <c r="D140" s="73">
        <f>IFERROR(((B140/C140)-1)*100,IF(B140+C140&lt;&gt;0,100,0))</f>
        <v>27.121545830926252</v>
      </c>
      <c r="E140" s="70">
        <f>SUM(E137:E139)</f>
        <v>4632442</v>
      </c>
      <c r="F140" s="70">
        <f>SUM(F137:F139)</f>
        <v>4114903</v>
      </c>
      <c r="G140" s="73">
        <f>IFERROR(((E140/F140)-1)*100,IF(E140+F140&lt;&gt;0,100,0))</f>
        <v>12.577185902073506</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29214</v>
      </c>
      <c r="C143" s="53">
        <v>0</v>
      </c>
      <c r="D143" s="73">
        <f>IFERROR(((B143/C143)-1)*100,)</f>
        <v>0</v>
      </c>
      <c r="E143" s="53">
        <v>169263</v>
      </c>
      <c r="F143" s="53">
        <v>298640</v>
      </c>
      <c r="G143" s="73">
        <f>IFERROR(((E143/F143)-1)*100,)</f>
        <v>-43.322060005357621</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29214</v>
      </c>
      <c r="C145" s="70">
        <f>SUM(C143:C144)</f>
        <v>0</v>
      </c>
      <c r="D145" s="73">
        <f>IFERROR(((B145/C145)-1)*100,)</f>
        <v>0</v>
      </c>
      <c r="E145" s="70">
        <f>SUM(E143:E144)</f>
        <v>169263</v>
      </c>
      <c r="F145" s="70">
        <f>SUM(F143:F144)</f>
        <v>298640</v>
      </c>
      <c r="G145" s="73">
        <f>IFERROR(((E145/F145)-1)*100,)</f>
        <v>-43.322060005357621</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0</v>
      </c>
      <c r="G148" s="73">
        <f>IFERROR(((E148/F148)-1)*100,IF(E148+F148&lt;&gt;0,100,0))</f>
        <v>0</v>
      </c>
    </row>
    <row r="149" spans="1:7" x14ac:dyDescent="0.2">
      <c r="A149" s="66" t="s">
        <v>72</v>
      </c>
      <c r="B149" s="54">
        <v>71778398.314720005</v>
      </c>
      <c r="C149" s="53">
        <v>53513532.69963</v>
      </c>
      <c r="D149" s="73">
        <f>IFERROR(((B149/C149)-1)*100,IF(B149+C149&lt;&gt;0,100,0))</f>
        <v>34.131302296206442</v>
      </c>
      <c r="E149" s="53">
        <v>420171353.62383997</v>
      </c>
      <c r="F149" s="53">
        <v>353904182.53930002</v>
      </c>
      <c r="G149" s="73">
        <f>IFERROR(((E149/F149)-1)*100,IF(E149+F149&lt;&gt;0,100,0))</f>
        <v>18.724608058900571</v>
      </c>
    </row>
    <row r="150" spans="1:7" x14ac:dyDescent="0.2">
      <c r="A150" s="66" t="s">
        <v>74</v>
      </c>
      <c r="B150" s="54">
        <v>26159.84</v>
      </c>
      <c r="C150" s="53">
        <v>74463.600000000006</v>
      </c>
      <c r="D150" s="73">
        <f>IFERROR(((B150/C150)-1)*100,IF(B150+C150&lt;&gt;0,100,0))</f>
        <v>-64.868956107413553</v>
      </c>
      <c r="E150" s="53">
        <v>29356301.539999999</v>
      </c>
      <c r="F150" s="53">
        <v>23360703.149999999</v>
      </c>
      <c r="G150" s="73">
        <f>IFERROR(((E150/F150)-1)*100,IF(E150+F150&lt;&gt;0,100,0))</f>
        <v>25.665316456880703</v>
      </c>
    </row>
    <row r="151" spans="1:7" s="15" customFormat="1" ht="12" x14ac:dyDescent="0.2">
      <c r="A151" s="69" t="s">
        <v>34</v>
      </c>
      <c r="B151" s="70">
        <f>SUM(B148:B150)</f>
        <v>71804558.154720008</v>
      </c>
      <c r="C151" s="70">
        <f>SUM(C148:C150)</f>
        <v>53587996.299630001</v>
      </c>
      <c r="D151" s="73">
        <f>IFERROR(((B151/C151)-1)*100,IF(B151+C151&lt;&gt;0,100,0))</f>
        <v>33.993735748645236</v>
      </c>
      <c r="E151" s="70">
        <f>SUM(E148:E150)</f>
        <v>449527655.16384</v>
      </c>
      <c r="F151" s="70">
        <f>SUM(F148:F150)</f>
        <v>377264885.6893</v>
      </c>
      <c r="G151" s="73">
        <f>IFERROR(((E151/F151)-1)*100,IF(E151+F151&lt;&gt;0,100,0))</f>
        <v>19.154385212000015</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48124.892</v>
      </c>
      <c r="C154" s="53">
        <v>0</v>
      </c>
      <c r="D154" s="73">
        <f>IFERROR(((B154/C154)-1)*100,IF(B154+C154&lt;&gt;0,100,0))</f>
        <v>100</v>
      </c>
      <c r="E154" s="53">
        <v>217086.18221999999</v>
      </c>
      <c r="F154" s="53">
        <v>187674.01199999999</v>
      </c>
      <c r="G154" s="73">
        <f>IFERROR(((E154/F154)-1)*100,IF(E154+F154&lt;&gt;0,100,0))</f>
        <v>15.671946214908017</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48124.892</v>
      </c>
      <c r="C156" s="70">
        <f>SUM(C154:C155)</f>
        <v>0</v>
      </c>
      <c r="D156" s="73">
        <f>IFERROR(((B156/C156)-1)*100,IF(B156+C156&lt;&gt;0,100,0))</f>
        <v>100</v>
      </c>
      <c r="E156" s="70">
        <f>SUM(E154:E155)</f>
        <v>217086.18221999999</v>
      </c>
      <c r="F156" s="70">
        <f>SUM(F154:F155)</f>
        <v>187674.01199999999</v>
      </c>
      <c r="G156" s="73">
        <f>IFERROR(((E156/F156)-1)*100,IF(E156+F156&lt;&gt;0,100,0))</f>
        <v>15.671946214908017</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1557556</v>
      </c>
      <c r="C160" s="53">
        <v>1471191</v>
      </c>
      <c r="D160" s="73">
        <f>IFERROR(((B160/C160)-1)*100,IF(B160+C160&lt;&gt;0,100,0))</f>
        <v>5.8704138347773993</v>
      </c>
      <c r="E160" s="65"/>
      <c r="F160" s="65"/>
      <c r="G160" s="52"/>
    </row>
    <row r="161" spans="1:7" s="15" customFormat="1" ht="12" x14ac:dyDescent="0.2">
      <c r="A161" s="66" t="s">
        <v>74</v>
      </c>
      <c r="B161" s="54">
        <v>1618</v>
      </c>
      <c r="C161" s="53">
        <v>1422</v>
      </c>
      <c r="D161" s="73">
        <f>IFERROR(((B161/C161)-1)*100,IF(B161+C161&lt;&gt;0,100,0))</f>
        <v>13.783403656821381</v>
      </c>
      <c r="E161" s="65"/>
      <c r="F161" s="65"/>
      <c r="G161" s="52"/>
    </row>
    <row r="162" spans="1:7" s="25" customFormat="1" ht="12" x14ac:dyDescent="0.2">
      <c r="A162" s="69" t="s">
        <v>34</v>
      </c>
      <c r="B162" s="70">
        <f>SUM(B159:B161)</f>
        <v>1559174</v>
      </c>
      <c r="C162" s="70">
        <f>SUM(C159:C161)</f>
        <v>1472613</v>
      </c>
      <c r="D162" s="73">
        <f>IFERROR(((B162/C162)-1)*100,IF(B162+C162&lt;&gt;0,100,0))</f>
        <v>5.8780548589480119</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228300</v>
      </c>
      <c r="C165" s="53">
        <v>138159</v>
      </c>
      <c r="D165" s="73">
        <f>IFERROR(((B165/C165)-1)*100,IF(B165+C165&lt;&gt;0,100,0))</f>
        <v>65.244392330575636</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228300</v>
      </c>
      <c r="C167" s="70">
        <f>SUM(C165:C166)</f>
        <v>138159</v>
      </c>
      <c r="D167" s="73">
        <f>IFERROR(((B167/C167)-1)*100,IF(B167+C167&lt;&gt;0,100,0))</f>
        <v>65.244392330575636</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2025</v>
      </c>
      <c r="F173" s="103">
        <v>2024</v>
      </c>
      <c r="G173" s="26" t="s">
        <v>7</v>
      </c>
    </row>
    <row r="174" spans="1:7" x14ac:dyDescent="0.2">
      <c r="A174" s="69" t="s">
        <v>33</v>
      </c>
      <c r="B174" s="73"/>
      <c r="C174" s="73"/>
      <c r="D174" s="78"/>
      <c r="E174" s="79"/>
      <c r="F174" s="79"/>
      <c r="G174" s="80"/>
    </row>
    <row r="175" spans="1:7" x14ac:dyDescent="0.2">
      <c r="A175" s="66" t="s">
        <v>31</v>
      </c>
      <c r="B175" s="87">
        <v>20542</v>
      </c>
      <c r="C175" s="88">
        <v>20334</v>
      </c>
      <c r="D175" s="73">
        <f>IFERROR(((B175/C175)-1)*100,IF(B175+C175&lt;&gt;0,100,0))</f>
        <v>1.0229172814006038</v>
      </c>
      <c r="E175" s="88">
        <v>372846</v>
      </c>
      <c r="F175" s="88">
        <v>436242</v>
      </c>
      <c r="G175" s="73">
        <f>IFERROR(((E175/F175)-1)*100,IF(E175+F175&lt;&gt;0,100,0))</f>
        <v>-14.532300878869986</v>
      </c>
    </row>
    <row r="176" spans="1:7" x14ac:dyDescent="0.2">
      <c r="A176" s="66" t="s">
        <v>32</v>
      </c>
      <c r="B176" s="87">
        <v>83320</v>
      </c>
      <c r="C176" s="88">
        <v>86460</v>
      </c>
      <c r="D176" s="73">
        <f t="shared" ref="D176:D178" si="5">IFERROR(((B176/C176)-1)*100,IF(B176+C176&lt;&gt;0,100,0))</f>
        <v>-3.6317372195234787</v>
      </c>
      <c r="E176" s="88">
        <v>1551528</v>
      </c>
      <c r="F176" s="88">
        <v>1893668</v>
      </c>
      <c r="G176" s="73">
        <f>IFERROR(((E176/F176)-1)*100,IF(E176+F176&lt;&gt;0,100,0))</f>
        <v>-18.067581012088706</v>
      </c>
    </row>
    <row r="177" spans="1:7" x14ac:dyDescent="0.2">
      <c r="A177" s="66" t="s">
        <v>91</v>
      </c>
      <c r="B177" s="87">
        <v>35914735.174050003</v>
      </c>
      <c r="C177" s="88">
        <v>37572663.085819997</v>
      </c>
      <c r="D177" s="73">
        <f t="shared" si="5"/>
        <v>-4.4125908988221223</v>
      </c>
      <c r="E177" s="88">
        <v>693801757.12093198</v>
      </c>
      <c r="F177" s="88">
        <v>789845989.44880795</v>
      </c>
      <c r="G177" s="73">
        <f>IFERROR(((E177/F177)-1)*100,IF(E177+F177&lt;&gt;0,100,0))</f>
        <v>-12.159868330141199</v>
      </c>
    </row>
    <row r="178" spans="1:7" x14ac:dyDescent="0.2">
      <c r="A178" s="66" t="s">
        <v>92</v>
      </c>
      <c r="B178" s="87">
        <v>167674</v>
      </c>
      <c r="C178" s="88">
        <v>193126</v>
      </c>
      <c r="D178" s="73">
        <f t="shared" si="5"/>
        <v>-13.178960885639423</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972</v>
      </c>
      <c r="C181" s="88">
        <v>684</v>
      </c>
      <c r="D181" s="73">
        <f t="shared" ref="D181:D184" si="6">IFERROR(((B181/C181)-1)*100,IF(B181+C181&lt;&gt;0,100,0))</f>
        <v>42.105263157894733</v>
      </c>
      <c r="E181" s="88">
        <v>15690</v>
      </c>
      <c r="F181" s="88">
        <v>15320</v>
      </c>
      <c r="G181" s="73">
        <f t="shared" ref="G181" si="7">IFERROR(((E181/F181)-1)*100,IF(E181+F181&lt;&gt;0,100,0))</f>
        <v>2.4151436031331519</v>
      </c>
    </row>
    <row r="182" spans="1:7" x14ac:dyDescent="0.2">
      <c r="A182" s="66" t="s">
        <v>32</v>
      </c>
      <c r="B182" s="87">
        <v>6538</v>
      </c>
      <c r="C182" s="88">
        <v>9202</v>
      </c>
      <c r="D182" s="73">
        <f t="shared" si="6"/>
        <v>-28.950228211258423</v>
      </c>
      <c r="E182" s="88">
        <v>162480</v>
      </c>
      <c r="F182" s="88">
        <v>160520</v>
      </c>
      <c r="G182" s="73">
        <f t="shared" ref="G182" si="8">IFERROR(((E182/F182)-1)*100,IF(E182+F182&lt;&gt;0,100,0))</f>
        <v>1.2210316471467753</v>
      </c>
    </row>
    <row r="183" spans="1:7" x14ac:dyDescent="0.2">
      <c r="A183" s="66" t="s">
        <v>91</v>
      </c>
      <c r="B183" s="87">
        <v>95072.591539999994</v>
      </c>
      <c r="C183" s="88">
        <v>217610.05736000001</v>
      </c>
      <c r="D183" s="73">
        <f t="shared" si="6"/>
        <v>-56.310570984907173</v>
      </c>
      <c r="E183" s="88">
        <v>4118469.7230000002</v>
      </c>
      <c r="F183" s="88">
        <v>3806941.7318199999</v>
      </c>
      <c r="G183" s="73">
        <f t="shared" ref="G183" si="9">IFERROR(((E183/F183)-1)*100,IF(E183+F183&lt;&gt;0,100,0))</f>
        <v>8.1831562741325961</v>
      </c>
    </row>
    <row r="184" spans="1:7" x14ac:dyDescent="0.2">
      <c r="A184" s="66" t="s">
        <v>92</v>
      </c>
      <c r="B184" s="87">
        <v>80072</v>
      </c>
      <c r="C184" s="88">
        <v>75972</v>
      </c>
      <c r="D184" s="73">
        <f t="shared" si="6"/>
        <v>5.3967251092507773</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2025-04-07T10:35:27Z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