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52CDC9D-846B-42A5-9980-F3D87608AB12}" xr6:coauthVersionLast="47" xr6:coauthVersionMax="47" xr10:uidLastSave="{00000000-0000-0000-0000-000000000000}"/>
  <bookViews>
    <workbookView xWindow="1695" yWindow="204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<sst xmlns="http://schemas.openxmlformats.org/spreadsheetml/2006/main" count="265" uniqueCount="100">
  <si>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</si>
  <si>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</si>
  <si>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</si>
  <si>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</si>
  <si>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</si>
  <si>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</si>
  <si>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</si>
  <si>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</si>
  <si>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</si>
  <si>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</si>
  <si>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</si>
  <si>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</si>
  <si>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</si>
  <si>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</si>
  <si>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</si>
  <si>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</si>
  <si>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</si>
  <si>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</si>
  <si>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</si>
  <si>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</si>
  <si>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</si>
  <si>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</si>
  <si>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</si>
  <si>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</si>
  <si>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</si>
  <si>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</si>
  <si>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</si>
  <si>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</si>
  <si>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</si>
  <si>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</si>
  <si>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</si>
  <si>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</si>
  <si>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</si>
  <si>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</si>
  <si>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</si>
  <si>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</si>
  <si>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</si>
  <si>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</si>
  <si>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</si>
  <si>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</si>
  <si>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</si>
  <si>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</si>
  <si>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</si>
  <si>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</si>
  <si>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</si>
  <si>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</si>
  <si>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</si>
  <si>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</si>
  <si>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</si>
  <si>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</si>
  <si>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</si>
  <si>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</si>
  <si>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</si>
  <si>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</si>
  <si>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</si>
  <si>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</si>
  <si>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</si>
  <si>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</si>
  <si>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</si>
  <si>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</si>
  <si>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</si>
  <si>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</si>
  <si>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</si>
  <si>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</si>
  <si>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</si>
  <si>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</si>
  <si>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</si>
  <si>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</si>
  <si>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</si>
  <si>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</si>
  <si>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</si>
  <si>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</si>
  <si>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</si>
  <si>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</si>
  <si>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</si>
  <si>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</si>
  <si>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</si>
  <si>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</si>
  <si>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</si>
  <si>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</si>
  <si>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</si>
  <si>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</si>
  <si>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</si>
  <si>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</si>
  <si>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</si>
  <si>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</si>
  <si>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</si>
  <si>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</si>
  <si>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</si>
  <si>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</si>
  <si>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</si>
  <si>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</si>
  <si>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</si>
  <si>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</si>
  <si>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</si>
  <si>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</si>
  <si>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</si>
  <si>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11 April 2025</t>
  </si>
  <si>
    <t>11.04.2025</t>
  </si>
  <si>
    <t>12.04.2024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</si>
</sst>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3301333</v>
      </c>
      <c r="C11" s="54">
        <v>2210949</v>
      </c>
      <c r="D11" s="73">
        <f>IFERROR(((B11/C11)-1)*100,IF(B11+C11&lt;&gt;0,100,0))</f>
        <v>49.31746503424548</v>
      </c>
      <c r="E11" s="54">
        <v>26914168</v>
      </c>
      <c r="F11" s="54">
        <v>23237338</v>
      </c>
      <c r="G11" s="73">
        <f>IFERROR(((E11/F11)-1)*100,IF(E11+F11&lt;&gt;0,100,0))</f>
        <v>15.822939787681367</v>
      </c>
    </row>
    <row r="12" spans="1:7" s="15" customFormat="1" ht="12" x14ac:dyDescent="0.2">
      <c r="A12" s="51" t="s">
        <v>9</v>
      </c>
      <c r="B12" s="54">
        <v>2805090.83</v>
      </c>
      <c r="C12" s="54">
        <v>1755918.1259999999</v>
      </c>
      <c r="D12" s="73">
        <f>IFERROR(((B12/C12)-1)*100,IF(B12+C12&lt;&gt;0,100,0))</f>
        <v>59.750661973632369</v>
      </c>
      <c r="E12" s="54">
        <v>24253386.695</v>
      </c>
      <c r="F12" s="54">
        <v>19322268.232000001</v>
      </c>
      <c r="G12" s="73">
        <f>IFERROR(((E12/F12)-1)*100,IF(E12+F12&lt;&gt;0,100,0))</f>
        <v>25.520391311168499</v>
      </c>
    </row>
    <row r="13" spans="1:7" s="15" customFormat="1" ht="12" x14ac:dyDescent="0.2">
      <c r="A13" s="51" t="s">
        <v>10</v>
      </c>
      <c r="B13" s="54">
        <v>203479302.23770699</v>
      </c>
      <c r="C13" s="54">
        <v>127658861.508607</v>
      </c>
      <c r="D13" s="73">
        <f>IFERROR(((B13/C13)-1)*100,IF(B13+C13&lt;&gt;0,100,0))</f>
        <v>59.393010272136905</v>
      </c>
      <c r="E13" s="54">
        <v>1906299344.2712901</v>
      </c>
      <c r="F13" s="54">
        <v>1313892837.41154</v>
      </c>
      <c r="G13" s="73">
        <f>IFERROR(((E13/F13)-1)*100,IF(E13+F13&lt;&gt;0,100,0))</f>
        <v>45.087886164813249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502</v>
      </c>
      <c r="C16" s="54">
        <v>506</v>
      </c>
      <c r="D16" s="73">
        <f>IFERROR(((B16/C16)-1)*100,IF(B16+C16&lt;&gt;0,100,0))</f>
        <v>-0.7905138339920903</v>
      </c>
      <c r="E16" s="54">
        <v>6632</v>
      </c>
      <c r="F16" s="54">
        <v>6207</v>
      </c>
      <c r="G16" s="73">
        <f>IFERROR(((E16/F16)-1)*100,IF(E16+F16&lt;&gt;0,100,0))</f>
        <v>6.8471081037538184</v>
      </c>
    </row>
    <row r="17" spans="1:7" s="15" customFormat="1" ht="12" x14ac:dyDescent="0.2">
      <c r="A17" s="51" t="s">
        <v>9</v>
      </c>
      <c r="B17" s="54">
        <v>274578.53399999999</v>
      </c>
      <c r="C17" s="54">
        <v>276140.98499999999</v>
      </c>
      <c r="D17" s="73">
        <f>IFERROR(((B17/C17)-1)*100,IF(B17+C17&lt;&gt;0,100,0))</f>
        <v>-0.56581640715158699</v>
      </c>
      <c r="E17" s="54">
        <v>2806426.3689999999</v>
      </c>
      <c r="F17" s="54">
        <v>3058622.7209999999</v>
      </c>
      <c r="G17" s="73">
        <f>IFERROR(((E17/F17)-1)*100,IF(E17+F17&lt;&gt;0,100,0))</f>
        <v>-8.2454220413803014</v>
      </c>
    </row>
    <row r="18" spans="1:7" s="15" customFormat="1" ht="12" x14ac:dyDescent="0.2">
      <c r="A18" s="51" t="s">
        <v>10</v>
      </c>
      <c r="B18" s="54">
        <v>17516950.841377001</v>
      </c>
      <c r="C18" s="54">
        <v>15592141.2760476</v>
      </c>
      <c r="D18" s="73">
        <f>IFERROR(((B18/C18)-1)*100,IF(B18+C18&lt;&gt;0,100,0))</f>
        <v>12.344741695524931</v>
      </c>
      <c r="E18" s="54">
        <v>210482244.48032099</v>
      </c>
      <c r="F18" s="54">
        <v>143943687.61228001</v>
      </c>
      <c r="G18" s="73">
        <f>IFERROR(((E18/F18)-1)*100,IF(E18+F18&lt;&gt;0,100,0))</f>
        <v>46.225407985424226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25675096.679389998</v>
      </c>
      <c r="C24" s="53">
        <v>19878720.732889999</v>
      </c>
      <c r="D24" s="52">
        <f>B24-C24</f>
        <v>5796375.9464999996</v>
      </c>
      <c r="E24" s="54">
        <v>231405791.45418</v>
      </c>
      <c r="F24" s="54">
        <v>191620924.04019001</v>
      </c>
      <c r="G24" s="52">
        <f>E24-F24</f>
        <v>39784867.413989991</v>
      </c>
    </row>
    <row r="25" spans="1:7" s="15" customFormat="1" ht="12" x14ac:dyDescent="0.2">
      <c r="A25" s="55" t="s">
        <v>15</v>
      </c>
      <c r="B25" s="53">
        <v>29145302.861400001</v>
      </c>
      <c r="C25" s="53">
        <v>20312301.266169999</v>
      </c>
      <c r="D25" s="52">
        <f>B25-C25</f>
        <v>8833001.595230002</v>
      </c>
      <c r="E25" s="54">
        <v>326219165.05173999</v>
      </c>
      <c r="F25" s="54">
        <v>227676994.61227</v>
      </c>
      <c r="G25" s="52">
        <f>E25-F25</f>
        <v>98542170.439469993</v>
      </c>
    </row>
    <row r="26" spans="1:7" s="25" customFormat="1" ht="12" x14ac:dyDescent="0.2">
      <c r="A26" s="56" t="s">
        <v>16</v>
      </c>
      <c r="B26" s="57">
        <f>B24-B25</f>
        <v>-3470206.1820100024</v>
      </c>
      <c r="C26" s="57">
        <f>C24-C25</f>
        <v>-433580.53328000009</v>
      </c>
      <c r="D26" s="57"/>
      <c r="E26" s="57">
        <f>E24-E25</f>
        <v>-94813373.597559988</v>
      </c>
      <c r="F26" s="57">
        <f>F24-F25</f>
        <v>-36056070.572079986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86406.462497429995</v>
      </c>
      <c r="C33" s="104">
        <v>75311.761501100002</v>
      </c>
      <c r="D33" s="73">
        <f t="shared" ref="D33:D42" si="0">IFERROR(((B33/C33)-1)*100,IF(B33+C33&lt;&gt;0,100,0))</f>
        <v>14.73169764614779</v>
      </c>
      <c r="E33" s="51"/>
      <c r="F33" s="104">
        <v>86919.71</v>
      </c>
      <c r="G33" s="104">
        <v>77165</v>
      </c>
    </row>
    <row r="34" spans="1:7" s="15" customFormat="1" ht="12" x14ac:dyDescent="0.2">
      <c r="A34" s="51" t="s">
        <v>23</v>
      </c>
      <c r="B34" s="104">
        <v>84973.859922949996</v>
      </c>
      <c r="C34" s="104">
        <v>78816.697361810002</v>
      </c>
      <c r="D34" s="73">
        <f t="shared" si="0"/>
        <v>7.8120027446410001</v>
      </c>
      <c r="E34" s="51"/>
      <c r="F34" s="104">
        <v>85877.66</v>
      </c>
      <c r="G34" s="104">
        <v>76087.429999999993</v>
      </c>
    </row>
    <row r="35" spans="1:7" s="15" customFormat="1" ht="12" x14ac:dyDescent="0.2">
      <c r="A35" s="51" t="s">
        <v>24</v>
      </c>
      <c r="B35" s="104">
        <v>83774.734404579998</v>
      </c>
      <c r="C35" s="104">
        <v>70889.182223979995</v>
      </c>
      <c r="D35" s="73">
        <f t="shared" si="0"/>
        <v>18.177036010779581</v>
      </c>
      <c r="E35" s="51"/>
      <c r="F35" s="104">
        <v>84169.91</v>
      </c>
      <c r="G35" s="104">
        <v>77571.98</v>
      </c>
    </row>
    <row r="36" spans="1:7" s="15" customFormat="1" ht="12" x14ac:dyDescent="0.2">
      <c r="A36" s="51" t="s">
        <v>25</v>
      </c>
      <c r="B36" s="104">
        <v>79448.022170519995</v>
      </c>
      <c r="C36" s="104">
        <v>69208.935794300007</v>
      </c>
      <c r="D36" s="73">
        <f t="shared" si="0"/>
        <v>14.794457187800415</v>
      </c>
      <c r="E36" s="51"/>
      <c r="F36" s="104">
        <v>80033.929999999993</v>
      </c>
      <c r="G36" s="104">
        <v>70516.009999999995</v>
      </c>
    </row>
    <row r="37" spans="1:7" s="15" customFormat="1" ht="12" x14ac:dyDescent="0.2">
      <c r="A37" s="51" t="s">
        <v>79</v>
      </c>
      <c r="B37" s="104">
        <v>73981.781890640006</v>
      </c>
      <c r="C37" s="104">
        <v>66064.308149479999</v>
      </c>
      <c r="D37" s="73">
        <f t="shared" si="0"/>
        <v>11.98449505176924</v>
      </c>
      <c r="E37" s="51"/>
      <c r="F37" s="104">
        <v>74628.820000000007</v>
      </c>
      <c r="G37" s="104">
        <v>58619.38</v>
      </c>
    </row>
    <row r="38" spans="1:7" s="15" customFormat="1" ht="12" x14ac:dyDescent="0.2">
      <c r="A38" s="51" t="s">
        <v>26</v>
      </c>
      <c r="B38" s="104">
        <v>118338.59306537001</v>
      </c>
      <c r="C38" s="104">
        <v>100816.65149377999</v>
      </c>
      <c r="D38" s="73">
        <f t="shared" si="0"/>
        <v>17.380007480878334</v>
      </c>
      <c r="E38" s="51"/>
      <c r="F38" s="104">
        <v>121124.09</v>
      </c>
      <c r="G38" s="104">
        <v>109507.08</v>
      </c>
    </row>
    <row r="39" spans="1:7" s="15" customFormat="1" ht="12" x14ac:dyDescent="0.2">
      <c r="A39" s="51" t="s">
        <v>27</v>
      </c>
      <c r="B39" s="104">
        <v>18712.596736700001</v>
      </c>
      <c r="C39" s="104">
        <v>15836.43833789</v>
      </c>
      <c r="D39" s="73">
        <f t="shared" si="0"/>
        <v>18.161649339602782</v>
      </c>
      <c r="E39" s="51"/>
      <c r="F39" s="104">
        <v>19436.060000000001</v>
      </c>
      <c r="G39" s="104">
        <v>16974.57</v>
      </c>
    </row>
    <row r="40" spans="1:7" s="15" customFormat="1" ht="12" x14ac:dyDescent="0.2">
      <c r="A40" s="51" t="s">
        <v>28</v>
      </c>
      <c r="B40" s="104">
        <v>116037.48350942</v>
      </c>
      <c r="C40" s="104">
        <v>98307.257160349996</v>
      </c>
      <c r="D40" s="73">
        <f t="shared" si="0"/>
        <v>18.035521345235004</v>
      </c>
      <c r="E40" s="51"/>
      <c r="F40" s="104">
        <v>119472.04</v>
      </c>
      <c r="G40" s="104">
        <v>106774.92</v>
      </c>
    </row>
    <row r="41" spans="1:7" s="15" customFormat="1" ht="12" x14ac:dyDescent="0.2">
      <c r="A41" s="51" t="s">
        <v>29</v>
      </c>
      <c r="B41" s="59"/>
      <c r="C41" s="59"/>
      <c r="D41" s="73">
        <f t="shared" si="0"/>
        <v>0</v>
      </c>
      <c r="E41" s="51"/>
      <c r="F41" s="59"/>
      <c r="G41" s="59"/>
    </row>
    <row r="42" spans="1:7" s="15" customFormat="1" ht="12" x14ac:dyDescent="0.2">
      <c r="A42" s="51" t="s">
        <v>78</v>
      </c>
      <c r="B42" s="104">
        <v>543.21071315999995</v>
      </c>
      <c r="C42" s="104">
        <v>654.43323614999997</v>
      </c>
      <c r="D42" s="73">
        <f t="shared" si="0"/>
        <v>-16.995243646902303</v>
      </c>
      <c r="E42" s="51"/>
      <c r="F42" s="104">
        <v>550.94000000000005</v>
      </c>
      <c r="G42" s="104">
        <v>523.38</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19724.872372716301</v>
      </c>
      <c r="D48" s="59"/>
      <c r="E48" s="105">
        <v>18421.120458800498</v>
      </c>
      <c r="F48" s="59"/>
      <c r="G48" s="73">
        <f>IFERROR(((C48/E48)-1)*100,IF(C48+E48&lt;&gt;0,100,0))</f>
        <v>7.0774843301833368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10483</v>
      </c>
      <c r="D54" s="62"/>
      <c r="E54" s="106">
        <v>2672280</v>
      </c>
      <c r="F54" s="106">
        <v>313778806.27999997</v>
      </c>
      <c r="G54" s="106">
        <v>10319481.1745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8369</v>
      </c>
      <c r="C68" s="53">
        <v>7698</v>
      </c>
      <c r="D68" s="73">
        <f>IFERROR(((B68/C68)-1)*100,IF(B68+C68&lt;&gt;0,100,0))</f>
        <v>8.7165497531826333</v>
      </c>
      <c r="E68" s="53">
        <v>89508</v>
      </c>
      <c r="F68" s="53">
        <v>83049</v>
      </c>
      <c r="G68" s="73">
        <f>IFERROR(((E68/F68)-1)*100,IF(E68+F68&lt;&gt;0,100,0))</f>
        <v>7.777336271357882</v>
      </c>
    </row>
    <row r="69" spans="1:7" s="15" customFormat="1" ht="12" x14ac:dyDescent="0.2">
      <c r="A69" s="66" t="s">
        <v>54</v>
      </c>
      <c r="B69" s="54">
        <v>516433373.84799999</v>
      </c>
      <c r="C69" s="53">
        <v>288378503.21399999</v>
      </c>
      <c r="D69" s="73">
        <f>IFERROR(((B69/C69)-1)*100,IF(B69+C69&lt;&gt;0,100,0))</f>
        <v>79.081785948783079</v>
      </c>
      <c r="E69" s="53">
        <v>4062500110.6539998</v>
      </c>
      <c r="F69" s="53">
        <v>3157280573.23</v>
      </c>
      <c r="G69" s="73">
        <f>IFERROR(((E69/F69)-1)*100,IF(E69+F69&lt;&gt;0,100,0))</f>
        <v>28.670861408364836</v>
      </c>
    </row>
    <row r="70" spans="1:7" s="15" customFormat="1" ht="12" x14ac:dyDescent="0.2">
      <c r="A70" s="66" t="s">
        <v>55</v>
      </c>
      <c r="B70" s="54">
        <v>459661149.86347002</v>
      </c>
      <c r="C70" s="53">
        <v>251314355.19487</v>
      </c>
      <c r="D70" s="73">
        <f>IFERROR(((B70/C70)-1)*100,IF(B70+C70&lt;&gt;0,100,0))</f>
        <v>82.90286263474573</v>
      </c>
      <c r="E70" s="53">
        <v>3737270948.70608</v>
      </c>
      <c r="F70" s="53">
        <v>2828688377.23843</v>
      </c>
      <c r="G70" s="73">
        <f>IFERROR(((E70/F70)-1)*100,IF(E70+F70&lt;&gt;0,100,0))</f>
        <v>32.120278033406912</v>
      </c>
    </row>
    <row r="71" spans="1:7" s="15" customFormat="1" ht="12" x14ac:dyDescent="0.2">
      <c r="A71" s="66" t="s">
        <v>93</v>
      </c>
      <c r="B71" s="73">
        <f>IFERROR(B69/B68/1000,)</f>
        <v>61.707895070856736</v>
      </c>
      <c r="C71" s="73">
        <f>IFERROR(C69/C68/1000,)</f>
        <v>37.461483919719406</v>
      </c>
      <c r="D71" s="73">
        <f>IFERROR(((B71/C71)-1)*100,IF(B71+C71&lt;&gt;0,100,0))</f>
        <v>64.72357369264337</v>
      </c>
      <c r="E71" s="73">
        <f>IFERROR(E69/E68/1000,)</f>
        <v>45.387005749810072</v>
      </c>
      <c r="F71" s="73">
        <f>IFERROR(F69/F68/1000,)</f>
        <v>38.01708115967682</v>
      </c>
      <c r="G71" s="73">
        <f>IFERROR(((E71/F71)-1)*100,IF(E71+F71&lt;&gt;0,100,0))</f>
        <v>19.385824385566529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3414</v>
      </c>
      <c r="C74" s="53">
        <v>2610</v>
      </c>
      <c r="D74" s="73">
        <f>IFERROR(((B74/C74)-1)*100,IF(B74+C74&lt;&gt;0,100,0))</f>
        <v>30.804597701149426</v>
      </c>
      <c r="E74" s="53">
        <v>36546</v>
      </c>
      <c r="F74" s="53">
        <v>37821</v>
      </c>
      <c r="G74" s="73">
        <f>IFERROR(((E74/F74)-1)*100,IF(E74+F74&lt;&gt;0,100,0))</f>
        <v>-3.3711430157848832</v>
      </c>
    </row>
    <row r="75" spans="1:7" s="15" customFormat="1" ht="12" x14ac:dyDescent="0.2">
      <c r="A75" s="66" t="s">
        <v>54</v>
      </c>
      <c r="B75" s="54">
        <v>850627922.76600003</v>
      </c>
      <c r="C75" s="53">
        <v>593389093.81400001</v>
      </c>
      <c r="D75" s="73">
        <f>IFERROR(((B75/C75)-1)*100,IF(B75+C75&lt;&gt;0,100,0))</f>
        <v>43.350784777421694</v>
      </c>
      <c r="E75" s="53">
        <v>10362884312.187</v>
      </c>
      <c r="F75" s="53">
        <v>9185911116.4969997</v>
      </c>
      <c r="G75" s="73">
        <f>IFERROR(((E75/F75)-1)*100,IF(E75+F75&lt;&gt;0,100,0))</f>
        <v>12.812808449411971</v>
      </c>
    </row>
    <row r="76" spans="1:7" s="15" customFormat="1" ht="12" x14ac:dyDescent="0.2">
      <c r="A76" s="66" t="s">
        <v>55</v>
      </c>
      <c r="B76" s="54">
        <v>762139504.66741002</v>
      </c>
      <c r="C76" s="53">
        <v>515915972.30615002</v>
      </c>
      <c r="D76" s="73">
        <f>IFERROR(((B76/C76)-1)*100,IF(B76+C76&lt;&gt;0,100,0))</f>
        <v>47.725510660318982</v>
      </c>
      <c r="E76" s="53">
        <v>9682408721.0690098</v>
      </c>
      <c r="F76" s="53">
        <v>8053157918.8955898</v>
      </c>
      <c r="G76" s="73">
        <f>IFERROR(((E76/F76)-1)*100,IF(E76+F76&lt;&gt;0,100,0))</f>
        <v>20.231203939893128</v>
      </c>
    </row>
    <row r="77" spans="1:7" s="15" customFormat="1" ht="12" x14ac:dyDescent="0.2">
      <c r="A77" s="66" t="s">
        <v>93</v>
      </c>
      <c r="B77" s="73">
        <f>IFERROR(B75/B74/1000,)</f>
        <v>249.15873543233744</v>
      </c>
      <c r="C77" s="73">
        <f>IFERROR(C75/C74/1000,)</f>
        <v>227.35214322375481</v>
      </c>
      <c r="D77" s="73">
        <f>IFERROR(((B77/C77)-1)*100,IF(B77+C77&lt;&gt;0,100,0))</f>
        <v>9.5915489950411761</v>
      </c>
      <c r="E77" s="73">
        <f>IFERROR(E75/E74/1000,)</f>
        <v>283.557278831801</v>
      </c>
      <c r="F77" s="73">
        <f>IFERROR(F75/F74/1000,)</f>
        <v>242.87858905097696</v>
      </c>
      <c r="G77" s="73">
        <f>IFERROR(((E77/F77)-1)*100,IF(E77+F77&lt;&gt;0,100,0))</f>
        <v>16.748569702982795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579</v>
      </c>
      <c r="C80" s="53">
        <v>69</v>
      </c>
      <c r="D80" s="73">
        <f>IFERROR(((B80/C80)-1)*100,IF(B80+C80&lt;&gt;0,100,0))</f>
        <v>739.13043478260875</v>
      </c>
      <c r="E80" s="53">
        <v>4768</v>
      </c>
      <c r="F80" s="53">
        <v>3258</v>
      </c>
      <c r="G80" s="73">
        <f>IFERROR(((E80/F80)-1)*100,IF(E80+F80&lt;&gt;0,100,0))</f>
        <v>46.347452424800494</v>
      </c>
    </row>
    <row r="81" spans="1:7" s="15" customFormat="1" ht="12" x14ac:dyDescent="0.2">
      <c r="A81" s="66" t="s">
        <v>54</v>
      </c>
      <c r="B81" s="54">
        <v>34417207.278999999</v>
      </c>
      <c r="C81" s="53">
        <v>16147512.778000001</v>
      </c>
      <c r="D81" s="73">
        <f>IFERROR(((B81/C81)-1)*100,IF(B81+C81&lt;&gt;0,100,0))</f>
        <v>113.14246814463797</v>
      </c>
      <c r="E81" s="53">
        <v>339143865.57700002</v>
      </c>
      <c r="F81" s="53">
        <v>305131405.84100002</v>
      </c>
      <c r="G81" s="73">
        <f>IFERROR(((E81/F81)-1)*100,IF(E81+F81&lt;&gt;0,100,0))</f>
        <v>11.146823658566118</v>
      </c>
    </row>
    <row r="82" spans="1:7" s="15" customFormat="1" ht="12" x14ac:dyDescent="0.2">
      <c r="A82" s="66" t="s">
        <v>55</v>
      </c>
      <c r="B82" s="54">
        <v>8569767.0934794899</v>
      </c>
      <c r="C82" s="53">
        <v>-329073.77954003902</v>
      </c>
      <c r="D82" s="73">
        <f>IFERROR(((B82/C82)-1)*100,IF(B82+C82&lt;&gt;0,100,0))</f>
        <v>-2704.2084256782273</v>
      </c>
      <c r="E82" s="53">
        <v>78752381.604935497</v>
      </c>
      <c r="F82" s="53">
        <v>74490612.614263698</v>
      </c>
      <c r="G82" s="73">
        <f>IFERROR(((E82/F82)-1)*100,IF(E82+F82&lt;&gt;0,100,0))</f>
        <v>5.7212161923551497</v>
      </c>
    </row>
    <row r="83" spans="1:7" x14ac:dyDescent="0.2">
      <c r="A83" s="66" t="s">
        <v>93</v>
      </c>
      <c r="B83" s="73">
        <f>IFERROR(B81/B80/1000,)</f>
        <v>59.442499618307423</v>
      </c>
      <c r="C83" s="73">
        <f>IFERROR(C81/C80/1000,)</f>
        <v>234.02192431884058</v>
      </c>
      <c r="D83" s="73">
        <f>IFERROR(((B83/C83)-1)*100,IF(B83+C83&lt;&gt;0,100,0))</f>
        <v>-74.599602241830709</v>
      </c>
      <c r="E83" s="73">
        <f>IFERROR(E81/E80/1000,)</f>
        <v>71.129166438129189</v>
      </c>
      <c r="F83" s="73">
        <f>IFERROR(F81/F80/1000,)</f>
        <v>93.656048447206885</v>
      </c>
      <c r="G83" s="73">
        <f>IFERROR(((E83/F83)-1)*100,IF(E83+F83&lt;&gt;0,100,0))</f>
        <v>-24.052778632632478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12362</v>
      </c>
      <c r="C86" s="51">
        <f>C68+C74+C80</f>
        <v>10377</v>
      </c>
      <c r="D86" s="73">
        <f>IFERROR(((B86/C86)-1)*100,IF(B86+C86&lt;&gt;0,100,0))</f>
        <v>19.128842632745503</v>
      </c>
      <c r="E86" s="51">
        <f>E68+E74+E80</f>
        <v>130822</v>
      </c>
      <c r="F86" s="51">
        <f>F68+F74+F80</f>
        <v>124128</v>
      </c>
      <c r="G86" s="73">
        <f>IFERROR(((E86/F86)-1)*100,IF(E86+F86&lt;&gt;0,100,0))</f>
        <v>5.3928203145140463</v>
      </c>
    </row>
    <row r="87" spans="1:7" s="15" customFormat="1" ht="12" x14ac:dyDescent="0.2">
      <c r="A87" s="66" t="s">
        <v>54</v>
      </c>
      <c r="B87" s="51">
        <f t="shared" ref="B87:C87" si="1">B69+B75+B81</f>
        <v>1401478503.8930001</v>
      </c>
      <c r="C87" s="51">
        <f t="shared" si="1"/>
        <v>897915109.80599999</v>
      </c>
      <c r="D87" s="73">
        <f>IFERROR(((B87/C87)-1)*100,IF(B87+C87&lt;&gt;0,100,0))</f>
        <v>56.081403307245601</v>
      </c>
      <c r="E87" s="51">
        <f t="shared" ref="E87:F87" si="2">E69+E75+E81</f>
        <v>14764528288.417999</v>
      </c>
      <c r="F87" s="51">
        <f t="shared" si="2"/>
        <v>12648323095.567999</v>
      </c>
      <c r="G87" s="73">
        <f>IFERROR(((E87/F87)-1)*100,IF(E87+F87&lt;&gt;0,100,0))</f>
        <v>16.731112708462703</v>
      </c>
    </row>
    <row r="88" spans="1:7" s="15" customFormat="1" ht="12" x14ac:dyDescent="0.2">
      <c r="A88" s="66" t="s">
        <v>55</v>
      </c>
      <c r="B88" s="51">
        <f t="shared" ref="B88:C88" si="3">B70+B76+B82</f>
        <v>1230370421.6243594</v>
      </c>
      <c r="C88" s="51">
        <f t="shared" si="3"/>
        <v>766901253.72147989</v>
      </c>
      <c r="D88" s="73">
        <f>IFERROR(((B88/C88)-1)*100,IF(B88+C88&lt;&gt;0,100,0))</f>
        <v>60.434008375112192</v>
      </c>
      <c r="E88" s="51">
        <f t="shared" ref="E88:F88" si="4">E70+E76+E82</f>
        <v>13498432051.380024</v>
      </c>
      <c r="F88" s="51">
        <f t="shared" si="4"/>
        <v>10956336908.748283</v>
      </c>
      <c r="G88" s="73">
        <f>IFERROR(((E88/F88)-1)*100,IF(E88+F88&lt;&gt;0,100,0))</f>
        <v>23.202053421723079</v>
      </c>
    </row>
    <row r="89" spans="1:7" x14ac:dyDescent="0.2">
      <c r="A89" s="66" t="s">
        <v>94</v>
      </c>
      <c r="B89" s="73">
        <f>IFERROR((B75/B87)*100,IF(B75+B87&lt;&gt;0,100,0))</f>
        <v>60.69503887524084</v>
      </c>
      <c r="C89" s="73">
        <f>IFERROR((C75/C87)*100,IF(C75+C87&lt;&gt;0,100,0))</f>
        <v>66.085210877251569</v>
      </c>
      <c r="D89" s="73">
        <f>IFERROR(((B89/C89)-1)*100,IF(B89+C89&lt;&gt;0,100,0))</f>
        <v>-8.1563967648110811</v>
      </c>
      <c r="E89" s="73">
        <f>IFERROR((E75/E87)*100,IF(E75+E87&lt;&gt;0,100,0))</f>
        <v>70.187710096475897</v>
      </c>
      <c r="F89" s="73">
        <f>IFERROR((F75/F87)*100,IF(F75+F87&lt;&gt;0,100,0))</f>
        <v>72.625525511091382</v>
      </c>
      <c r="G89" s="73">
        <f>IFERROR(((E89/F89)-1)*100,IF(E89+F89&lt;&gt;0,100,0))</f>
        <v>-3.3566922889159412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203337851.96200001</v>
      </c>
      <c r="C97" s="107">
        <v>135987839.19800001</v>
      </c>
      <c r="D97" s="52">
        <f>B97-C97</f>
        <v>67350012.763999999</v>
      </c>
      <c r="E97" s="107">
        <v>1540153244.1370001</v>
      </c>
      <c r="F97" s="107">
        <v>1498226268.391</v>
      </c>
      <c r="G97" s="68">
        <f>E97-F97</f>
        <v>41926975.746000051</v>
      </c>
    </row>
    <row r="98" spans="1:7" s="15" customFormat="1" ht="13.5" x14ac:dyDescent="0.2">
      <c r="A98" s="66" t="s">
        <v>88</v>
      </c>
      <c r="B98" s="53">
        <v>179330727.78600001</v>
      </c>
      <c r="C98" s="107">
        <v>114130376.354</v>
      </c>
      <c r="D98" s="52">
        <f>B98-C98</f>
        <v>65200351.432000011</v>
      </c>
      <c r="E98" s="107">
        <v>1479183732.7839999</v>
      </c>
      <c r="F98" s="107">
        <v>1481858575.303</v>
      </c>
      <c r="G98" s="68">
        <f>E98-F98</f>
        <v>-2674842.5190000534</v>
      </c>
    </row>
    <row r="99" spans="1:7" s="15" customFormat="1" ht="12" x14ac:dyDescent="0.2">
      <c r="A99" s="69" t="s">
        <v>16</v>
      </c>
      <c r="B99" s="52">
        <f>B97-B98</f>
        <v>24007124.175999999</v>
      </c>
      <c r="C99" s="52">
        <f>C97-C98</f>
        <v>21857462.844000012</v>
      </c>
      <c r="D99" s="70"/>
      <c r="E99" s="52">
        <f>E97-E98</f>
        <v>60969511.353000164</v>
      </c>
      <c r="F99" s="70">
        <f>F97-F98</f>
        <v>16367693.088000059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1088.18099070992</v>
      </c>
      <c r="C111" s="108">
        <v>923.71769452127796</v>
      </c>
      <c r="D111" s="73">
        <f>IFERROR(((B111/C111)-1)*100,IF(B111+C111&lt;&gt;0,100,0))</f>
        <v>17.804497755548155</v>
      </c>
      <c r="E111" s="72"/>
      <c r="F111" s="109">
        <v>1096.21526063191</v>
      </c>
      <c r="G111" s="109">
        <v>1083.5966802855201</v>
      </c>
    </row>
    <row r="112" spans="1:7" s="15" customFormat="1" ht="12" x14ac:dyDescent="0.2">
      <c r="A112" s="66" t="s">
        <v>50</v>
      </c>
      <c r="B112" s="109">
        <v>1072.64073732415</v>
      </c>
      <c r="C112" s="108">
        <v>909.96939818388</v>
      </c>
      <c r="D112" s="73">
        <f>IFERROR(((B112/C112)-1)*100,IF(B112+C112&lt;&gt;0,100,0))</f>
        <v>17.876572494078367</v>
      </c>
      <c r="E112" s="72"/>
      <c r="F112" s="109">
        <v>1080.3521447850101</v>
      </c>
      <c r="G112" s="109">
        <v>1068.4178459448101</v>
      </c>
    </row>
    <row r="113" spans="1:7" s="15" customFormat="1" ht="12" x14ac:dyDescent="0.2">
      <c r="A113" s="66" t="s">
        <v>51</v>
      </c>
      <c r="B113" s="109">
        <v>1166.7656474425301</v>
      </c>
      <c r="C113" s="108">
        <v>997.98682740563595</v>
      </c>
      <c r="D113" s="73">
        <f>IFERROR(((B113/C113)-1)*100,IF(B113+C113&lt;&gt;0,100,0))</f>
        <v>16.911928634935091</v>
      </c>
      <c r="E113" s="72"/>
      <c r="F113" s="109">
        <v>1178.1916021895299</v>
      </c>
      <c r="G113" s="109">
        <v>1157.8524025459701</v>
      </c>
    </row>
    <row r="114" spans="1:7" s="25" customFormat="1" ht="12" x14ac:dyDescent="0.2">
      <c r="A114" s="69" t="s">
        <v>52</v>
      </c>
      <c r="B114" s="73"/>
      <c r="C114" s="72"/>
      <c r="D114" s="74"/>
      <c r="E114" s="72"/>
      <c r="F114" s="58"/>
      <c r="G114" s="58"/>
    </row>
    <row r="115" spans="1:7" s="15" customFormat="1" ht="12" x14ac:dyDescent="0.2">
      <c r="A115" s="66" t="s">
        <v>56</v>
      </c>
      <c r="B115" s="109">
        <v>796.263487349142</v>
      </c>
      <c r="C115" s="108">
        <v>715.31281018524203</v>
      </c>
      <c r="D115" s="73">
        <f>IFERROR(((B115/C115)-1)*100,IF(B115+C115&lt;&gt;0,100,0))</f>
        <v>11.316821956947255</v>
      </c>
      <c r="E115" s="72"/>
      <c r="F115" s="109">
        <v>796.263487349142</v>
      </c>
      <c r="G115" s="109">
        <v>795.49141954985896</v>
      </c>
    </row>
    <row r="116" spans="1:7" s="15" customFormat="1" ht="12" x14ac:dyDescent="0.2">
      <c r="A116" s="66" t="s">
        <v>57</v>
      </c>
      <c r="B116" s="109">
        <v>1077.3232536437799</v>
      </c>
      <c r="C116" s="108">
        <v>923.76307474487999</v>
      </c>
      <c r="D116" s="73">
        <f>IFERROR(((B116/C116)-1)*100,IF(B116+C116&lt;&gt;0,100,0))</f>
        <v>16.623329411744379</v>
      </c>
      <c r="E116" s="72"/>
      <c r="F116" s="109">
        <v>1082.63521952684</v>
      </c>
      <c r="G116" s="109">
        <v>1076.6112481605601</v>
      </c>
    </row>
    <row r="117" spans="1:7" s="15" customFormat="1" ht="12" x14ac:dyDescent="0.2">
      <c r="A117" s="66" t="s">
        <v>59</v>
      </c>
      <c r="B117" s="109">
        <v>1259.58498500106</v>
      </c>
      <c r="C117" s="108">
        <v>1060.3187031406401</v>
      </c>
      <c r="D117" s="73">
        <f>IFERROR(((B117/C117)-1)*100,IF(B117+C117&lt;&gt;0,100,0))</f>
        <v>18.79305545306309</v>
      </c>
      <c r="E117" s="72"/>
      <c r="F117" s="109">
        <v>1271.5426740834901</v>
      </c>
      <c r="G117" s="109">
        <v>1255.7283175652699</v>
      </c>
    </row>
    <row r="118" spans="1:7" s="15" customFormat="1" ht="12" x14ac:dyDescent="0.2">
      <c r="A118" s="66" t="s">
        <v>58</v>
      </c>
      <c r="B118" s="109">
        <v>1149.7648493495301</v>
      </c>
      <c r="C118" s="108">
        <v>959.41266645016799</v>
      </c>
      <c r="D118" s="73">
        <f>IFERROR(((B118/C118)-1)*100,IF(B118+C118&lt;&gt;0,100,0))</f>
        <v>19.840490912389797</v>
      </c>
      <c r="E118" s="72"/>
      <c r="F118" s="109">
        <v>1162.4267743028699</v>
      </c>
      <c r="G118" s="109">
        <v>1138.6977579746599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278</v>
      </c>
      <c r="C127" s="53">
        <v>446</v>
      </c>
      <c r="D127" s="73">
        <f>IFERROR(((B127/C127)-1)*100,IF(B127+C127&lt;&gt;0,100,0))</f>
        <v>-37.668161434977577</v>
      </c>
      <c r="E127" s="53">
        <v>3506</v>
      </c>
      <c r="F127" s="53">
        <v>4916</v>
      </c>
      <c r="G127" s="73">
        <f>IFERROR(((E127/F127)-1)*100,IF(E127+F127&lt;&gt;0,100,0))</f>
        <v>-28.681855166802283</v>
      </c>
    </row>
    <row r="128" spans="1:7" s="15" customFormat="1" ht="12" x14ac:dyDescent="0.2">
      <c r="A128" s="66" t="s">
        <v>74</v>
      </c>
      <c r="B128" s="54">
        <v>3</v>
      </c>
      <c r="C128" s="53">
        <v>8</v>
      </c>
      <c r="D128" s="73">
        <f>IFERROR(((B128/C128)-1)*100,IF(B128+C128&lt;&gt;0,100,0))</f>
        <v>-62.5</v>
      </c>
      <c r="E128" s="53">
        <v>111</v>
      </c>
      <c r="F128" s="53">
        <v>101</v>
      </c>
      <c r="G128" s="73">
        <f>IFERROR(((E128/F128)-1)*100,IF(E128+F128&lt;&gt;0,100,0))</f>
        <v>9.9009900990099098</v>
      </c>
    </row>
    <row r="129" spans="1:7" s="25" customFormat="1" ht="12" x14ac:dyDescent="0.2">
      <c r="A129" s="69" t="s">
        <v>34</v>
      </c>
      <c r="B129" s="70">
        <f>SUM(B126:B128)</f>
        <v>281</v>
      </c>
      <c r="C129" s="70">
        <f>SUM(C126:C128)</f>
        <v>454</v>
      </c>
      <c r="D129" s="73">
        <f>IFERROR(((B129/C129)-1)*100,IF(B129+C129&lt;&gt;0,100,0))</f>
        <v>-38.105726872246692</v>
      </c>
      <c r="E129" s="70">
        <f>SUM(E126:E128)</f>
        <v>3617</v>
      </c>
      <c r="F129" s="70">
        <f>SUM(F126:F128)</f>
        <v>5017</v>
      </c>
      <c r="G129" s="73">
        <f>IFERROR(((E129/F129)-1)*100,IF(E129+F129&lt;&gt;0,100,0))</f>
        <v>-27.905122583217057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19</v>
      </c>
      <c r="C132" s="53">
        <v>3</v>
      </c>
      <c r="D132" s="73">
        <f>IFERROR(((B132/C132)-1)*100,IF(B132+C132&lt;&gt;0,100,0))</f>
        <v>533.33333333333326</v>
      </c>
      <c r="E132" s="53">
        <v>489</v>
      </c>
      <c r="F132" s="53">
        <v>423</v>
      </c>
      <c r="G132" s="73">
        <f>IFERROR(((E132/F132)-1)*100,IF(E132+F132&lt;&gt;0,100,0))</f>
        <v>15.602836879432624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19</v>
      </c>
      <c r="C134" s="70">
        <f>SUM(C132:C133)</f>
        <v>3</v>
      </c>
      <c r="D134" s="73">
        <f>IFERROR(((B134/C134)-1)*100,IF(B134+C134&lt;&gt;0,100,0))</f>
        <v>533.33333333333326</v>
      </c>
      <c r="E134" s="70">
        <f>SUM(E132:E133)</f>
        <v>489</v>
      </c>
      <c r="F134" s="70">
        <f>SUM(F132:F133)</f>
        <v>423</v>
      </c>
      <c r="G134" s="73">
        <f>IFERROR(((E134/F134)-1)*100,IF(E134+F134&lt;&gt;0,100,0))</f>
        <v>15.602836879432624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160797</v>
      </c>
      <c r="C138" s="53">
        <v>277828</v>
      </c>
      <c r="D138" s="73">
        <f>IFERROR(((B138/C138)-1)*100,IF(B138+C138&lt;&gt;0,100,0))</f>
        <v>-42.123544063233368</v>
      </c>
      <c r="E138" s="53">
        <v>4789334</v>
      </c>
      <c r="F138" s="53">
        <v>4389463</v>
      </c>
      <c r="G138" s="73">
        <f>IFERROR(((E138/F138)-1)*100,IF(E138+F138&lt;&gt;0,100,0))</f>
        <v>9.1097931569305892</v>
      </c>
    </row>
    <row r="139" spans="1:7" s="15" customFormat="1" ht="12" x14ac:dyDescent="0.2">
      <c r="A139" s="66" t="s">
        <v>74</v>
      </c>
      <c r="B139" s="54">
        <v>7</v>
      </c>
      <c r="C139" s="53">
        <v>879</v>
      </c>
      <c r="D139" s="73">
        <f>IFERROR(((B139/C139)-1)*100,IF(B139+C139&lt;&gt;0,100,0))</f>
        <v>-99.203640500568824</v>
      </c>
      <c r="E139" s="53">
        <v>3912</v>
      </c>
      <c r="F139" s="53">
        <v>4147</v>
      </c>
      <c r="G139" s="73">
        <f>IFERROR(((E139/F139)-1)*100,IF(E139+F139&lt;&gt;0,100,0))</f>
        <v>-5.6667470460573854</v>
      </c>
    </row>
    <row r="140" spans="1:7" s="15" customFormat="1" ht="12" x14ac:dyDescent="0.2">
      <c r="A140" s="69" t="s">
        <v>34</v>
      </c>
      <c r="B140" s="70">
        <f>SUM(B137:B139)</f>
        <v>160804</v>
      </c>
      <c r="C140" s="70">
        <f>SUM(C137:C139)</f>
        <v>278707</v>
      </c>
      <c r="D140" s="73">
        <f>IFERROR(((B140/C140)-1)*100,IF(B140+C140&lt;&gt;0,100,0))</f>
        <v>-42.303566110646663</v>
      </c>
      <c r="E140" s="70">
        <f>SUM(E137:E139)</f>
        <v>4793246</v>
      </c>
      <c r="F140" s="70">
        <f>SUM(F137:F139)</f>
        <v>4393610</v>
      </c>
      <c r="G140" s="73">
        <f>IFERROR(((E140/F140)-1)*100,IF(E140+F140&lt;&gt;0,100,0))</f>
        <v>9.0958460127321228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3750</v>
      </c>
      <c r="C143" s="53">
        <v>7500</v>
      </c>
      <c r="D143" s="73">
        <f>IFERROR(((B143/C143)-1)*100,)</f>
        <v>-50</v>
      </c>
      <c r="E143" s="53">
        <v>173013</v>
      </c>
      <c r="F143" s="53">
        <v>306140</v>
      </c>
      <c r="G143" s="73">
        <f>IFERROR(((E143/F143)-1)*100,)</f>
        <v>-43.485660155484418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3750</v>
      </c>
      <c r="C145" s="70">
        <f>SUM(C143:C144)</f>
        <v>7500</v>
      </c>
      <c r="D145" s="73">
        <f>IFERROR(((B145/C145)-1)*100,)</f>
        <v>-50</v>
      </c>
      <c r="E145" s="70">
        <f>SUM(E143:E144)</f>
        <v>173013</v>
      </c>
      <c r="F145" s="70">
        <f>SUM(F143:F144)</f>
        <v>306140</v>
      </c>
      <c r="G145" s="73">
        <f>IFERROR(((E145/F145)-1)*100,)</f>
        <v>-43.485660155484418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14614115.562179999</v>
      </c>
      <c r="C149" s="53">
        <v>25167718.918260001</v>
      </c>
      <c r="D149" s="73">
        <f>IFERROR(((B149/C149)-1)*100,IF(B149+C149&lt;&gt;0,100,0))</f>
        <v>-41.933094494404166</v>
      </c>
      <c r="E149" s="53">
        <v>434785469.18602002</v>
      </c>
      <c r="F149" s="53">
        <v>379071901.45756</v>
      </c>
      <c r="G149" s="73">
        <f>IFERROR(((E149/F149)-1)*100,IF(E149+F149&lt;&gt;0,100,0))</f>
        <v>14.697361506942919</v>
      </c>
    </row>
    <row r="150" spans="1:7" x14ac:dyDescent="0.2">
      <c r="A150" s="66" t="s">
        <v>74</v>
      </c>
      <c r="B150" s="54">
        <v>54410.39</v>
      </c>
      <c r="C150" s="53">
        <v>8240647.2400000002</v>
      </c>
      <c r="D150" s="73">
        <f>IFERROR(((B150/C150)-1)*100,IF(B150+C150&lt;&gt;0,100,0))</f>
        <v>-99.339731596131273</v>
      </c>
      <c r="E150" s="53">
        <v>29410711.93</v>
      </c>
      <c r="F150" s="53">
        <v>31601350.390000001</v>
      </c>
      <c r="G150" s="73">
        <f>IFERROR(((E150/F150)-1)*100,IF(E150+F150&lt;&gt;0,100,0))</f>
        <v>-6.9321039543082659</v>
      </c>
    </row>
    <row r="151" spans="1:7" s="15" customFormat="1" ht="12" x14ac:dyDescent="0.2">
      <c r="A151" s="69" t="s">
        <v>34</v>
      </c>
      <c r="B151" s="70">
        <f>SUM(B148:B150)</f>
        <v>14668525.95218</v>
      </c>
      <c r="C151" s="70">
        <f>SUM(C148:C150)</f>
        <v>33408366.158260003</v>
      </c>
      <c r="D151" s="73">
        <f>IFERROR(((B151/C151)-1)*100,IF(B151+C151&lt;&gt;0,100,0))</f>
        <v>-56.093255555530064</v>
      </c>
      <c r="E151" s="70">
        <f>SUM(E148:E150)</f>
        <v>464196181.11602002</v>
      </c>
      <c r="F151" s="70">
        <f>SUM(F148:F150)</f>
        <v>410673251.84755999</v>
      </c>
      <c r="G151" s="73">
        <f>IFERROR(((E151/F151)-1)*100,IF(E151+F151&lt;&gt;0,100,0))</f>
        <v>13.032971840183905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6473.38</v>
      </c>
      <c r="C154" s="53">
        <v>35122.5</v>
      </c>
      <c r="D154" s="73">
        <f>IFERROR(((B154/C154)-1)*100,IF(B154+C154&lt;&gt;0,100,0))</f>
        <v>-81.569136593351843</v>
      </c>
      <c r="E154" s="53">
        <v>223559.56221999999</v>
      </c>
      <c r="F154" s="53">
        <v>222796.51199999999</v>
      </c>
      <c r="G154" s="73">
        <f>IFERROR(((E154/F154)-1)*100,IF(E154+F154&lt;&gt;0,100,0))</f>
        <v>0.34248750716527887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6473.38</v>
      </c>
      <c r="C156" s="70">
        <f>SUM(C154:C155)</f>
        <v>35122.5</v>
      </c>
      <c r="D156" s="73">
        <f>IFERROR(((B156/C156)-1)*100,IF(B156+C156&lt;&gt;0,100,0))</f>
        <v>-81.569136593351843</v>
      </c>
      <c r="E156" s="70">
        <f>SUM(E154:E155)</f>
        <v>223559.56221999999</v>
      </c>
      <c r="F156" s="70">
        <f>SUM(F154:F155)</f>
        <v>222796.51199999999</v>
      </c>
      <c r="G156" s="73">
        <f>IFERROR(((E156/F156)-1)*100,IF(E156+F156&lt;&gt;0,100,0))</f>
        <v>0.34248750716527887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1562894</v>
      </c>
      <c r="C160" s="53">
        <v>1511618</v>
      </c>
      <c r="D160" s="73">
        <f>IFERROR(((B160/C160)-1)*100,IF(B160+C160&lt;&gt;0,100,0))</f>
        <v>3.392126846862098</v>
      </c>
      <c r="E160" s="65"/>
      <c r="F160" s="65"/>
      <c r="G160" s="52"/>
    </row>
    <row r="161" spans="1:7" s="15" customFormat="1" ht="12" x14ac:dyDescent="0.2">
      <c r="A161" s="66" t="s">
        <v>74</v>
      </c>
      <c r="B161" s="54">
        <v>1617</v>
      </c>
      <c r="C161" s="53">
        <v>1437</v>
      </c>
      <c r="D161" s="73">
        <f>IFERROR(((B161/C161)-1)*100,IF(B161+C161&lt;&gt;0,100,0))</f>
        <v>12.526096033402933</v>
      </c>
      <c r="E161" s="65"/>
      <c r="F161" s="65"/>
      <c r="G161" s="52"/>
    </row>
    <row r="162" spans="1:7" s="25" customFormat="1" ht="12" x14ac:dyDescent="0.2">
      <c r="A162" s="69" t="s">
        <v>34</v>
      </c>
      <c r="B162" s="70">
        <f>SUM(B159:B161)</f>
        <v>1564511</v>
      </c>
      <c r="C162" s="70">
        <f>SUM(C159:C161)</f>
        <v>1513055</v>
      </c>
      <c r="D162" s="73">
        <f>IFERROR(((B162/C162)-1)*100,IF(B162+C162&lt;&gt;0,100,0))</f>
        <v>3.4008016892974835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230580</v>
      </c>
      <c r="C165" s="53">
        <v>145659</v>
      </c>
      <c r="D165" s="73">
        <f>IFERROR(((B165/C165)-1)*100,IF(B165+C165&lt;&gt;0,100,0))</f>
        <v>58.301237822585627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230580</v>
      </c>
      <c r="C167" s="70">
        <f>SUM(C165:C166)</f>
        <v>145659</v>
      </c>
      <c r="D167" s="73">
        <f>IFERROR(((B167/C167)-1)*100,IF(B167+C167&lt;&gt;0,100,0))</f>
        <v>58.301237822585627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33772</v>
      </c>
      <c r="C175" s="88">
        <v>26726</v>
      </c>
      <c r="D175" s="73">
        <f>IFERROR(((B175/C175)-1)*100,IF(B175+C175&lt;&gt;0,100,0))</f>
        <v>26.363840454987653</v>
      </c>
      <c r="E175" s="88">
        <v>406618</v>
      </c>
      <c r="F175" s="88">
        <v>462968</v>
      </c>
      <c r="G175" s="73">
        <f>IFERROR(((E175/F175)-1)*100,IF(E175+F175&lt;&gt;0,100,0))</f>
        <v>-12.171467574432793</v>
      </c>
    </row>
    <row r="176" spans="1:7" x14ac:dyDescent="0.2">
      <c r="A176" s="66" t="s">
        <v>32</v>
      </c>
      <c r="B176" s="87">
        <v>123942</v>
      </c>
      <c r="C176" s="88">
        <v>121032</v>
      </c>
      <c r="D176" s="73">
        <f t="shared" ref="D176:D178" si="5">IFERROR(((B176/C176)-1)*100,IF(B176+C176&lt;&gt;0,100,0))</f>
        <v>2.4043228237160319</v>
      </c>
      <c r="E176" s="88">
        <v>1675470</v>
      </c>
      <c r="F176" s="88">
        <v>2014700</v>
      </c>
      <c r="G176" s="73">
        <f>IFERROR(((E176/F176)-1)*100,IF(E176+F176&lt;&gt;0,100,0))</f>
        <v>-16.83774259194918</v>
      </c>
    </row>
    <row r="177" spans="1:7" x14ac:dyDescent="0.2">
      <c r="A177" s="66" t="s">
        <v>91</v>
      </c>
      <c r="B177" s="87">
        <v>51793671.667305</v>
      </c>
      <c r="C177" s="88">
        <v>51801058.921811998</v>
      </c>
      <c r="D177" s="73">
        <f t="shared" si="5"/>
        <v>-1.4260817560018957E-2</v>
      </c>
      <c r="E177" s="88">
        <v>745595428.78823602</v>
      </c>
      <c r="F177" s="88">
        <v>841647048.37062001</v>
      </c>
      <c r="G177" s="73">
        <f>IFERROR(((E177/F177)-1)*100,IF(E177+F177&lt;&gt;0,100,0))</f>
        <v>-11.412339622450329</v>
      </c>
    </row>
    <row r="178" spans="1:7" x14ac:dyDescent="0.2">
      <c r="A178" s="66" t="s">
        <v>92</v>
      </c>
      <c r="B178" s="87">
        <v>169166</v>
      </c>
      <c r="C178" s="88">
        <v>195828</v>
      </c>
      <c r="D178" s="73">
        <f t="shared" si="5"/>
        <v>-13.615009089609254</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924</v>
      </c>
      <c r="C181" s="88">
        <v>718</v>
      </c>
      <c r="D181" s="73">
        <f t="shared" ref="D181:D184" si="6">IFERROR(((B181/C181)-1)*100,IF(B181+C181&lt;&gt;0,100,0))</f>
        <v>28.690807799442908</v>
      </c>
      <c r="E181" s="88">
        <v>16614</v>
      </c>
      <c r="F181" s="88">
        <v>16038</v>
      </c>
      <c r="G181" s="73">
        <f t="shared" ref="G181" si="7">IFERROR(((E181/F181)-1)*100,IF(E181+F181&lt;&gt;0,100,0))</f>
        <v>3.5914702581369307</v>
      </c>
    </row>
    <row r="182" spans="1:7" x14ac:dyDescent="0.2">
      <c r="A182" s="66" t="s">
        <v>32</v>
      </c>
      <c r="B182" s="87">
        <v>14576</v>
      </c>
      <c r="C182" s="88">
        <v>8392</v>
      </c>
      <c r="D182" s="73">
        <f t="shared" si="6"/>
        <v>73.689227836034306</v>
      </c>
      <c r="E182" s="88">
        <v>177056</v>
      </c>
      <c r="F182" s="88">
        <v>168912</v>
      </c>
      <c r="G182" s="73">
        <f t="shared" ref="G182" si="8">IFERROR(((E182/F182)-1)*100,IF(E182+F182&lt;&gt;0,100,0))</f>
        <v>4.8214454864071277</v>
      </c>
    </row>
    <row r="183" spans="1:7" x14ac:dyDescent="0.2">
      <c r="A183" s="66" t="s">
        <v>91</v>
      </c>
      <c r="B183" s="87">
        <v>209612.73808000001</v>
      </c>
      <c r="C183" s="88">
        <v>143071.98295999999</v>
      </c>
      <c r="D183" s="73">
        <f t="shared" si="6"/>
        <v>46.508585219374112</v>
      </c>
      <c r="E183" s="88">
        <v>4328082.4610799998</v>
      </c>
      <c r="F183" s="88">
        <v>3950013.71478</v>
      </c>
      <c r="G183" s="73">
        <f t="shared" ref="G183" si="9">IFERROR(((E183/F183)-1)*100,IF(E183+F183&lt;&gt;0,100,0))</f>
        <v>9.5713274332531526</v>
      </c>
    </row>
    <row r="184" spans="1:7" x14ac:dyDescent="0.2">
      <c r="A184" s="66" t="s">
        <v>92</v>
      </c>
      <c r="B184" s="87">
        <v>80292</v>
      </c>
      <c r="C184" s="88">
        <v>79818</v>
      </c>
      <c r="D184" s="73">
        <f t="shared" si="6"/>
        <v>0.59385101105013938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2025-04-14T10:38:58Z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