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6E993F45-57B4-4072-BB21-D1CD885AB40C}"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<sst xmlns="http://schemas.openxmlformats.org/spreadsheetml/2006/main" count="265" uniqueCount="100">
  <si>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</si>
  <si>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</si>
  <si>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</si>
  <si>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</si>
  <si>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</si>
  <si>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</si>
  <si>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</si>
  <si>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</si>
  <si>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</si>
  <si>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</si>
  <si>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</si>
  <si>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</si>
  <si>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</si>
  <si>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</si>
  <si>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</si>
  <si>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</si>
  <si>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</si>
  <si>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</si>
  <si>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</si>
  <si>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</si>
  <si>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</si>
  <si>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</si>
  <si>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</si>
  <si>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</si>
  <si>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</si>
  <si>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</si>
  <si>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</si>
  <si>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</si>
  <si>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</si>
  <si>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</si>
  <si>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</si>
  <si>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</si>
  <si>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</si>
  <si>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</si>
  <si>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</si>
  <si>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</si>
  <si>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</si>
  <si>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</si>
  <si>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</si>
  <si>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</si>
  <si>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</si>
  <si>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</si>
  <si>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</si>
  <si>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</si>
  <si>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</si>
  <si>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</si>
  <si>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</si>
  <si>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</si>
  <si>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</si>
  <si>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</si>
  <si>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</si>
  <si>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</si>
  <si>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</si>
  <si>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</si>
  <si>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</si>
  <si>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</si>
  <si>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</si>
  <si>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</si>
  <si>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</si>
  <si>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</si>
  <si>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</si>
  <si>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</si>
  <si>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</si>
  <si>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</si>
  <si>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</si>
  <si>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</si>
  <si>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</si>
  <si>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</si>
  <si>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</si>
  <si>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</si>
  <si>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</si>
  <si>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</si>
  <si>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</si>
  <si>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</si>
  <si>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</si>
  <si>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</si>
  <si>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</si>
  <si>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</si>
  <si>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</si>
  <si>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</si>
  <si>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</si>
  <si>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</si>
  <si>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</si>
  <si>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</si>
  <si>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</si>
  <si>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</si>
  <si>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</si>
  <si>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</si>
  <si>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</si>
  <si>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</si>
  <si>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</si>
  <si>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</si>
  <si>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</si>
  <si>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</si>
  <si>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</si>
  <si>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</si>
  <si>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</si>
  <si>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20 December 2024</t>
  </si>
  <si>
    <t>20.12.2024</t>
  </si>
  <si>
    <t>14.12.2023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</si>
</sst>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1445169</v>
      </c>
      <c r="C11" s="54">
        <v>2118365</v>
      </c>
      <c r="D11" s="73">
        <f>IFERROR(((B11/C11)-1)*100,IF(B11+C11&lt;&gt;0,100,0))</f>
        <v>-31.779037134771393</v>
      </c>
      <c r="E11" s="54">
        <v>89525833</v>
      </c>
      <c r="F11" s="54">
        <v>78783880</v>
      </c>
      <c r="G11" s="73">
        <f>IFERROR(((E11/F11)-1)*100,IF(E11+F11&lt;&gt;0,100,0))</f>
        <v>13.634709283168078</v>
      </c>
    </row>
    <row r="12" spans="1:7" s="15" customFormat="1" ht="12" x14ac:dyDescent="0.2">
      <c r="A12" s="51" t="s">
        <v>9</v>
      </c>
      <c r="B12" s="54">
        <v>1812599.446</v>
      </c>
      <c r="C12" s="54">
        <v>1585120.237</v>
      </c>
      <c r="D12" s="73">
        <f>IFERROR(((B12/C12)-1)*100,IF(B12+C12&lt;&gt;0,100,0))</f>
        <v>14.350911917604892</v>
      </c>
      <c r="E12" s="54">
        <v>75160719.833000004</v>
      </c>
      <c r="F12" s="54">
        <v>74109445.450000003</v>
      </c>
      <c r="G12" s="73">
        <f>IFERROR(((E12/F12)-1)*100,IF(E12+F12&lt;&gt;0,100,0))</f>
        <v>1.4185430434900059</v>
      </c>
    </row>
    <row r="13" spans="1:7" s="15" customFormat="1" ht="12" x14ac:dyDescent="0.2">
      <c r="A13" s="51" t="s">
        <v>10</v>
      </c>
      <c r="B13" s="54">
        <v>162469931.082845</v>
      </c>
      <c r="C13" s="54">
        <v>119099112.67091399</v>
      </c>
      <c r="D13" s="73">
        <f>IFERROR(((B13/C13)-1)*100,IF(B13+C13&lt;&gt;0,100,0))</f>
        <v>36.415735969225985</v>
      </c>
      <c r="E13" s="54">
        <v>5334505282.5128698</v>
      </c>
      <c r="F13" s="54">
        <v>5188796229.6957197</v>
      </c>
      <c r="G13" s="73">
        <f>IFERROR(((E13/F13)-1)*100,IF(E13+F13&lt;&gt;0,100,0))</f>
        <v>2.8081475233745046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325</v>
      </c>
      <c r="C16" s="54">
        <v>322</v>
      </c>
      <c r="D16" s="73">
        <f>IFERROR(((B16/C16)-1)*100,IF(B16+C16&lt;&gt;0,100,0))</f>
        <v>0.93167701863354768</v>
      </c>
      <c r="E16" s="54">
        <v>22277</v>
      </c>
      <c r="F16" s="54">
        <v>18354</v>
      </c>
      <c r="G16" s="73">
        <f>IFERROR(((E16/F16)-1)*100,IF(E16+F16&lt;&gt;0,100,0))</f>
        <v>21.374087392394038</v>
      </c>
    </row>
    <row r="17" spans="1:7" s="15" customFormat="1" ht="12" x14ac:dyDescent="0.2">
      <c r="A17" s="51" t="s">
        <v>9</v>
      </c>
      <c r="B17" s="54">
        <v>220902.84299999999</v>
      </c>
      <c r="C17" s="54">
        <v>138151.19500000001</v>
      </c>
      <c r="D17" s="73">
        <f>IFERROR(((B17/C17)-1)*100,IF(B17+C17&lt;&gt;0,100,0))</f>
        <v>59.899335651783538</v>
      </c>
      <c r="E17" s="54">
        <v>11170708.039999999</v>
      </c>
      <c r="F17" s="54">
        <v>8052258.0659999996</v>
      </c>
      <c r="G17" s="73">
        <f>IFERROR(((E17/F17)-1)*100,IF(E17+F17&lt;&gt;0,100,0))</f>
        <v>38.727645691925837</v>
      </c>
    </row>
    <row r="18" spans="1:7" s="15" customFormat="1" ht="12" x14ac:dyDescent="0.2">
      <c r="A18" s="51" t="s">
        <v>10</v>
      </c>
      <c r="B18" s="54">
        <v>12467815.9546855</v>
      </c>
      <c r="C18" s="54">
        <v>8021528.1631845003</v>
      </c>
      <c r="D18" s="73">
        <f>IFERROR(((B18/C18)-1)*100,IF(B18+C18&lt;&gt;0,100,0))</f>
        <v>55.429435651770476</v>
      </c>
      <c r="E18" s="54">
        <v>624507150.405604</v>
      </c>
      <c r="F18" s="54">
        <v>459474914.794554</v>
      </c>
      <c r="G18" s="73">
        <f>IFERROR(((E18/F18)-1)*100,IF(E18+F18&lt;&gt;0,100,0))</f>
        <v>35.917572493558495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14047604.22958</v>
      </c>
      <c r="C24" s="53">
        <v>16081299.31267</v>
      </c>
      <c r="D24" s="52">
        <f>B24-C24</f>
        <v>-2033695.0830899999</v>
      </c>
      <c r="E24" s="54">
        <v>757055758.02029002</v>
      </c>
      <c r="F24" s="54">
        <v>726887298.83418</v>
      </c>
      <c r="G24" s="52">
        <f>E24-F24</f>
        <v>30168459.18611002</v>
      </c>
    </row>
    <row r="25" spans="1:7" s="15" customFormat="1" ht="12" x14ac:dyDescent="0.2">
      <c r="A25" s="55" t="s">
        <v>15</v>
      </c>
      <c r="B25" s="53">
        <v>24624382.709059998</v>
      </c>
      <c r="C25" s="53">
        <v>23600115.751010001</v>
      </c>
      <c r="D25" s="52">
        <f>B25-C25</f>
        <v>1024266.9580499977</v>
      </c>
      <c r="E25" s="54">
        <v>899660545.29030001</v>
      </c>
      <c r="F25" s="54">
        <v>854152624.11767995</v>
      </c>
      <c r="G25" s="52">
        <f>E25-F25</f>
        <v>45507921.172620058</v>
      </c>
    </row>
    <row r="26" spans="1:7" s="25" customFormat="1" ht="12" x14ac:dyDescent="0.2">
      <c r="A26" s="56" t="s">
        <v>16</v>
      </c>
      <c r="B26" s="57">
        <f>B24-B25</f>
        <v>-10576778.479479998</v>
      </c>
      <c r="C26" s="57">
        <f>C24-C25</f>
        <v>-7518816.4383400008</v>
      </c>
      <c r="D26" s="57"/>
      <c r="E26" s="57">
        <f>E24-E25</f>
        <v>-142604787.27000999</v>
      </c>
      <c r="F26" s="57">
        <f>F24-F25</f>
        <v>-127265325.28349996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84603.294404949993</v>
      </c>
      <c r="C33" s="104">
        <v>75289.863578379998</v>
      </c>
      <c r="D33" s="73">
        <f t="shared" ref="D33:D42" si="0">IFERROR(((B33/C33)-1)*100,IF(B33+C33&lt;&gt;0,100,0))</f>
        <v>12.370099219099151</v>
      </c>
      <c r="E33" s="51"/>
      <c r="F33" s="104">
        <v>87129.65</v>
      </c>
      <c r="G33" s="104">
        <v>83776.740000000005</v>
      </c>
    </row>
    <row r="34" spans="1:7" s="15" customFormat="1" ht="12" x14ac:dyDescent="0.2">
      <c r="A34" s="51" t="s">
        <v>23</v>
      </c>
      <c r="B34" s="104">
        <v>91118.681657730005</v>
      </c>
      <c r="C34" s="104">
        <v>77045.676980079996</v>
      </c>
      <c r="D34" s="73">
        <f t="shared" si="0"/>
        <v>18.265794044860641</v>
      </c>
      <c r="E34" s="51"/>
      <c r="F34" s="104">
        <v>93083.02</v>
      </c>
      <c r="G34" s="104">
        <v>89656.73</v>
      </c>
    </row>
    <row r="35" spans="1:7" s="15" customFormat="1" ht="12" x14ac:dyDescent="0.2">
      <c r="A35" s="51" t="s">
        <v>24</v>
      </c>
      <c r="B35" s="104">
        <v>93257.130244989996</v>
      </c>
      <c r="C35" s="104">
        <v>70597.323859199998</v>
      </c>
      <c r="D35" s="73">
        <f t="shared" si="0"/>
        <v>32.097259707723389</v>
      </c>
      <c r="E35" s="51"/>
      <c r="F35" s="104">
        <v>94287.88</v>
      </c>
      <c r="G35" s="104">
        <v>91731.09</v>
      </c>
    </row>
    <row r="36" spans="1:7" s="15" customFormat="1" ht="12" x14ac:dyDescent="0.2">
      <c r="A36" s="51" t="s">
        <v>25</v>
      </c>
      <c r="B36" s="104">
        <v>75888.864981179999</v>
      </c>
      <c r="C36" s="104">
        <v>69154.733742380005</v>
      </c>
      <c r="D36" s="73">
        <f t="shared" si="0"/>
        <v>9.7377733589235405</v>
      </c>
      <c r="E36" s="51"/>
      <c r="F36" s="104">
        <v>78481.179999999993</v>
      </c>
      <c r="G36" s="104">
        <v>75161.34</v>
      </c>
    </row>
    <row r="37" spans="1:7" s="15" customFormat="1" ht="12" x14ac:dyDescent="0.2">
      <c r="A37" s="51" t="s">
        <v>79</v>
      </c>
      <c r="B37" s="104">
        <v>52759.522640759998</v>
      </c>
      <c r="C37" s="104">
        <v>54107.59172176</v>
      </c>
      <c r="D37" s="73">
        <f t="shared" si="0"/>
        <v>-2.4914601409950721</v>
      </c>
      <c r="E37" s="51"/>
      <c r="F37" s="104">
        <v>55024.52</v>
      </c>
      <c r="G37" s="104">
        <v>51801.41</v>
      </c>
    </row>
    <row r="38" spans="1:7" s="15" customFormat="1" ht="12" x14ac:dyDescent="0.2">
      <c r="A38" s="51" t="s">
        <v>26</v>
      </c>
      <c r="B38" s="104">
        <v>118954.19560204</v>
      </c>
      <c r="C38" s="104">
        <v>105333.97549180999</v>
      </c>
      <c r="D38" s="73">
        <f t="shared" si="0"/>
        <v>12.930509882150055</v>
      </c>
      <c r="E38" s="51"/>
      <c r="F38" s="104">
        <v>122336.57</v>
      </c>
      <c r="G38" s="104">
        <v>118384.75</v>
      </c>
    </row>
    <row r="39" spans="1:7" s="15" customFormat="1" ht="12" x14ac:dyDescent="0.2">
      <c r="A39" s="51" t="s">
        <v>27</v>
      </c>
      <c r="B39" s="104">
        <v>20799.305894509998</v>
      </c>
      <c r="C39" s="104">
        <v>17331.999083859999</v>
      </c>
      <c r="D39" s="73">
        <f t="shared" si="0"/>
        <v>20.005233059808102</v>
      </c>
      <c r="E39" s="51"/>
      <c r="F39" s="104">
        <v>21565</v>
      </c>
      <c r="G39" s="104">
        <v>20542.759999999998</v>
      </c>
    </row>
    <row r="40" spans="1:7" s="15" customFormat="1" ht="12" x14ac:dyDescent="0.2">
      <c r="A40" s="51" t="s">
        <v>28</v>
      </c>
      <c r="B40" s="104">
        <v>120145.24513924999</v>
      </c>
      <c r="C40" s="104">
        <v>105069.17315554</v>
      </c>
      <c r="D40" s="73">
        <f t="shared" si="0"/>
        <v>14.348710978615964</v>
      </c>
      <c r="E40" s="51"/>
      <c r="F40" s="104">
        <v>124092.1</v>
      </c>
      <c r="G40" s="104">
        <v>119232.02</v>
      </c>
    </row>
    <row r="41" spans="1:7" s="15" customFormat="1" ht="12" x14ac:dyDescent="0.2">
      <c r="A41" s="51" t="s">
        <v>29</v>
      </c>
      <c r="B41" s="59"/>
      <c r="C41" s="59"/>
      <c r="D41" s="73">
        <f t="shared" si="0"/>
        <v>0</v>
      </c>
      <c r="E41" s="51"/>
      <c r="F41" s="59"/>
      <c r="G41" s="59"/>
    </row>
    <row r="42" spans="1:7" s="15" customFormat="1" ht="12" x14ac:dyDescent="0.2">
      <c r="A42" s="51" t="s">
        <v>78</v>
      </c>
      <c r="B42" s="104">
        <v>562.13040676000003</v>
      </c>
      <c r="C42" s="104">
        <v>672.79654262999998</v>
      </c>
      <c r="D42" s="73">
        <f t="shared" si="0"/>
        <v>-16.448677848045968</v>
      </c>
      <c r="E42" s="51"/>
      <c r="F42" s="104">
        <v>576.20000000000005</v>
      </c>
      <c r="G42" s="104">
        <v>556.87</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19090.792937519898</v>
      </c>
      <c r="D48" s="59"/>
      <c r="E48" s="105">
        <v>18663.662019585299</v>
      </c>
      <c r="F48" s="59"/>
      <c r="G48" s="73">
        <f>IFERROR(((C48/E48)-1)*100,IF(C48+E48&lt;&gt;0,100,0))</f>
        <v>2.2885697216675771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4331</v>
      </c>
      <c r="D54" s="62"/>
      <c r="E54" s="106">
        <v>2100407</v>
      </c>
      <c r="F54" s="106">
        <v>248908592.12</v>
      </c>
      <c r="G54" s="106">
        <v>10202901.26165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2849</v>
      </c>
      <c r="C68" s="53">
        <v>4946</v>
      </c>
      <c r="D68" s="73">
        <f>IFERROR(((B68/C68)-1)*100,IF(B68+C68&lt;&gt;0,100,0))</f>
        <v>-42.397897290739991</v>
      </c>
      <c r="E68" s="53">
        <v>309098</v>
      </c>
      <c r="F68" s="53">
        <v>321504</v>
      </c>
      <c r="G68" s="73">
        <f>IFERROR(((E68/F68)-1)*100,IF(E68+F68&lt;&gt;0,100,0))</f>
        <v>-3.8587389270428929</v>
      </c>
    </row>
    <row r="69" spans="1:7" s="15" customFormat="1" ht="12" x14ac:dyDescent="0.2">
      <c r="A69" s="66" t="s">
        <v>54</v>
      </c>
      <c r="B69" s="54">
        <v>94799278.055999994</v>
      </c>
      <c r="C69" s="53">
        <v>188825075.986</v>
      </c>
      <c r="D69" s="73">
        <f>IFERROR(((B69/C69)-1)*100,IF(B69+C69&lt;&gt;0,100,0))</f>
        <v>-49.795186067856434</v>
      </c>
      <c r="E69" s="53">
        <v>12293862531.865999</v>
      </c>
      <c r="F69" s="53">
        <v>12089438932.493999</v>
      </c>
      <c r="G69" s="73">
        <f>IFERROR(((E69/F69)-1)*100,IF(E69+F69&lt;&gt;0,100,0))</f>
        <v>1.6909271018570537</v>
      </c>
    </row>
    <row r="70" spans="1:7" s="15" customFormat="1" ht="12" x14ac:dyDescent="0.2">
      <c r="A70" s="66" t="s">
        <v>55</v>
      </c>
      <c r="B70" s="54">
        <v>90821742.980790004</v>
      </c>
      <c r="C70" s="53">
        <v>166009147.99585</v>
      </c>
      <c r="D70" s="73">
        <f>IFERROR(((B70/C70)-1)*100,IF(B70+C70&lt;&gt;0,100,0))</f>
        <v>-45.291121557312962</v>
      </c>
      <c r="E70" s="53">
        <v>11222499865.5422</v>
      </c>
      <c r="F70" s="53">
        <v>10854091610.6399</v>
      </c>
      <c r="G70" s="73">
        <f>IFERROR(((E70/F70)-1)*100,IF(E70+F70&lt;&gt;0,100,0))</f>
        <v>3.3941878152305316</v>
      </c>
    </row>
    <row r="71" spans="1:7" s="15" customFormat="1" ht="12" x14ac:dyDescent="0.2">
      <c r="A71" s="66" t="s">
        <v>93</v>
      </c>
      <c r="B71" s="73">
        <f>IFERROR(B69/B68/1000,)</f>
        <v>33.274579872235869</v>
      </c>
      <c r="C71" s="73">
        <f>IFERROR(C69/C68/1000,)</f>
        <v>38.177330365143547</v>
      </c>
      <c r="D71" s="73">
        <f>IFERROR(((B71/C71)-1)*100,IF(B71+C71&lt;&gt;0,100,0))</f>
        <v>-12.842046434404331</v>
      </c>
      <c r="E71" s="73">
        <f>IFERROR(E69/E68/1000,)</f>
        <v>39.773348685096636</v>
      </c>
      <c r="F71" s="73">
        <f>IFERROR(F69/F68/1000,)</f>
        <v>37.602763674772312</v>
      </c>
      <c r="G71" s="73">
        <f>IFERROR(((E71/F71)-1)*100,IF(E71+F71&lt;&gt;0,100,0))</f>
        <v>5.7724081907856384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987</v>
      </c>
      <c r="C74" s="53">
        <v>2081</v>
      </c>
      <c r="D74" s="73">
        <f>IFERROR(((B74/C74)-1)*100,IF(B74+C74&lt;&gt;0,100,0))</f>
        <v>-52.570879384911095</v>
      </c>
      <c r="E74" s="53">
        <v>129261</v>
      </c>
      <c r="F74" s="53">
        <v>135529</v>
      </c>
      <c r="G74" s="73">
        <f>IFERROR(((E74/F74)-1)*100,IF(E74+F74&lt;&gt;0,100,0))</f>
        <v>-4.6248404400534238</v>
      </c>
    </row>
    <row r="75" spans="1:7" s="15" customFormat="1" ht="12" x14ac:dyDescent="0.2">
      <c r="A75" s="66" t="s">
        <v>54</v>
      </c>
      <c r="B75" s="54">
        <v>261655663.62200001</v>
      </c>
      <c r="C75" s="53">
        <v>551926161.65199995</v>
      </c>
      <c r="D75" s="73">
        <f>IFERROR(((B75/C75)-1)*100,IF(B75+C75&lt;&gt;0,100,0))</f>
        <v>-52.592270161859275</v>
      </c>
      <c r="E75" s="53">
        <v>33913607649.823002</v>
      </c>
      <c r="F75" s="53">
        <v>30187664795.282001</v>
      </c>
      <c r="G75" s="73">
        <f>IFERROR(((E75/F75)-1)*100,IF(E75+F75&lt;&gt;0,100,0))</f>
        <v>12.342600462170639</v>
      </c>
    </row>
    <row r="76" spans="1:7" s="15" customFormat="1" ht="12" x14ac:dyDescent="0.2">
      <c r="A76" s="66" t="s">
        <v>55</v>
      </c>
      <c r="B76" s="54">
        <v>254364741.30904001</v>
      </c>
      <c r="C76" s="53">
        <v>484490756.19129997</v>
      </c>
      <c r="D76" s="73">
        <f>IFERROR(((B76/C76)-1)*100,IF(B76+C76&lt;&gt;0,100,0))</f>
        <v>-47.498535718480305</v>
      </c>
      <c r="E76" s="53">
        <v>31038865904.9576</v>
      </c>
      <c r="F76" s="53">
        <v>27256894615.9352</v>
      </c>
      <c r="G76" s="73">
        <f>IFERROR(((E76/F76)-1)*100,IF(E76+F76&lt;&gt;0,100,0))</f>
        <v>13.875283088233182</v>
      </c>
    </row>
    <row r="77" spans="1:7" s="15" customFormat="1" ht="12" x14ac:dyDescent="0.2">
      <c r="A77" s="66" t="s">
        <v>93</v>
      </c>
      <c r="B77" s="73">
        <f>IFERROR(B75/B74/1000,)</f>
        <v>265.10198948530905</v>
      </c>
      <c r="C77" s="73">
        <f>IFERROR(C75/C74/1000,)</f>
        <v>265.22160579144639</v>
      </c>
      <c r="D77" s="73">
        <f>IFERROR(((B77/C77)-1)*100,IF(B77+C77&lt;&gt;0,100,0))</f>
        <v>-4.5100513504692241E-2</v>
      </c>
      <c r="E77" s="73">
        <f>IFERROR(E75/E74/1000,)</f>
        <v>262.36535110994811</v>
      </c>
      <c r="F77" s="73">
        <f>IFERROR(F75/F74/1000,)</f>
        <v>222.73952287172489</v>
      </c>
      <c r="G77" s="73">
        <f>IFERROR(((E77/F77)-1)*100,IF(E77+F77&lt;&gt;0,100,0))</f>
        <v>17.790209715517634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132</v>
      </c>
      <c r="C80" s="53">
        <v>61</v>
      </c>
      <c r="D80" s="73">
        <f>IFERROR(((B80/C80)-1)*100,IF(B80+C80&lt;&gt;0,100,0))</f>
        <v>116.39344262295084</v>
      </c>
      <c r="E80" s="53">
        <v>12023</v>
      </c>
      <c r="F80" s="53">
        <v>10762</v>
      </c>
      <c r="G80" s="73">
        <f>IFERROR(((E80/F80)-1)*100,IF(E80+F80&lt;&gt;0,100,0))</f>
        <v>11.717152945549159</v>
      </c>
    </row>
    <row r="81" spans="1:7" s="15" customFormat="1" ht="12" x14ac:dyDescent="0.2">
      <c r="A81" s="66" t="s">
        <v>54</v>
      </c>
      <c r="B81" s="54">
        <v>11541744.807</v>
      </c>
      <c r="C81" s="53">
        <v>21592689.291000001</v>
      </c>
      <c r="D81" s="73">
        <f>IFERROR(((B81/C81)-1)*100,IF(B81+C81&lt;&gt;0,100,0))</f>
        <v>-46.547904934608177</v>
      </c>
      <c r="E81" s="53">
        <v>1106724501.335</v>
      </c>
      <c r="F81" s="53">
        <v>1280181382.7579999</v>
      </c>
      <c r="G81" s="73">
        <f>IFERROR(((E81/F81)-1)*100,IF(E81+F81&lt;&gt;0,100,0))</f>
        <v>-13.54939883981967</v>
      </c>
    </row>
    <row r="82" spans="1:7" s="15" customFormat="1" ht="12" x14ac:dyDescent="0.2">
      <c r="A82" s="66" t="s">
        <v>55</v>
      </c>
      <c r="B82" s="54">
        <v>1028820.50402997</v>
      </c>
      <c r="C82" s="53">
        <v>912076.95839990198</v>
      </c>
      <c r="D82" s="73">
        <f>IFERROR(((B82/C82)-1)*100,IF(B82+C82&lt;&gt;0,100,0))</f>
        <v>12.799747275150608</v>
      </c>
      <c r="E82" s="53">
        <v>241336717.88587499</v>
      </c>
      <c r="F82" s="53">
        <v>401385188.73228902</v>
      </c>
      <c r="G82" s="73">
        <f>IFERROR(((E82/F82)-1)*100,IF(E82+F82&lt;&gt;0,100,0))</f>
        <v>-39.874035051443116</v>
      </c>
    </row>
    <row r="83" spans="1:7" x14ac:dyDescent="0.2">
      <c r="A83" s="66" t="s">
        <v>93</v>
      </c>
      <c r="B83" s="73">
        <f>IFERROR(B81/B80/1000,)</f>
        <v>87.437460659090917</v>
      </c>
      <c r="C83" s="73">
        <f>IFERROR(C81/C80/1000,)</f>
        <v>353.97851296721313</v>
      </c>
      <c r="D83" s="73">
        <f>IFERROR(((B83/C83)-1)*100,IF(B83+C83&lt;&gt;0,100,0))</f>
        <v>-75.298653037962865</v>
      </c>
      <c r="E83" s="73">
        <f>IFERROR(E81/E80/1000,)</f>
        <v>92.050611439324626</v>
      </c>
      <c r="F83" s="73">
        <f>IFERROR(F81/F80/1000,)</f>
        <v>118.95385455844637</v>
      </c>
      <c r="G83" s="73">
        <f>IFERROR(((E83/F83)-1)*100,IF(E83+F83&lt;&gt;0,100,0))</f>
        <v>-22.616537495977653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3968</v>
      </c>
      <c r="C86" s="51">
        <f>C68+C74+C80</f>
        <v>7088</v>
      </c>
      <c r="D86" s="73">
        <f>IFERROR(((B86/C86)-1)*100,IF(B86+C86&lt;&gt;0,100,0))</f>
        <v>-44.018058690744923</v>
      </c>
      <c r="E86" s="51">
        <f>E68+E74+E80</f>
        <v>450382</v>
      </c>
      <c r="F86" s="51">
        <f>F68+F74+F80</f>
        <v>467795</v>
      </c>
      <c r="G86" s="73">
        <f>IFERROR(((E86/F86)-1)*100,IF(E86+F86&lt;&gt;0,100,0))</f>
        <v>-3.72235701535929</v>
      </c>
    </row>
    <row r="87" spans="1:7" s="15" customFormat="1" ht="12" x14ac:dyDescent="0.2">
      <c r="A87" s="66" t="s">
        <v>54</v>
      </c>
      <c r="B87" s="51">
        <f t="shared" ref="B87:C87" si="1">B69+B75+B81</f>
        <v>367996686.48499995</v>
      </c>
      <c r="C87" s="51">
        <f t="shared" si="1"/>
        <v>762343926.92900002</v>
      </c>
      <c r="D87" s="73">
        <f>IFERROR(((B87/C87)-1)*100,IF(B87+C87&lt;&gt;0,100,0))</f>
        <v>-51.728258928037228</v>
      </c>
      <c r="E87" s="51">
        <f t="shared" ref="E87:F87" si="2">E69+E75+E81</f>
        <v>47314194683.024002</v>
      </c>
      <c r="F87" s="51">
        <f t="shared" si="2"/>
        <v>43557285110.534004</v>
      </c>
      <c r="G87" s="73">
        <f>IFERROR(((E87/F87)-1)*100,IF(E87+F87&lt;&gt;0,100,0))</f>
        <v>8.6252151918013276</v>
      </c>
    </row>
    <row r="88" spans="1:7" s="15" customFormat="1" ht="12" x14ac:dyDescent="0.2">
      <c r="A88" s="66" t="s">
        <v>55</v>
      </c>
      <c r="B88" s="51">
        <f t="shared" ref="B88:C88" si="3">B70+B76+B82</f>
        <v>346215304.79386002</v>
      </c>
      <c r="C88" s="51">
        <f t="shared" si="3"/>
        <v>651411981.14554989</v>
      </c>
      <c r="D88" s="73">
        <f>IFERROR(((B88/C88)-1)*100,IF(B88+C88&lt;&gt;0,100,0))</f>
        <v>-46.85156017778209</v>
      </c>
      <c r="E88" s="51">
        <f t="shared" ref="E88:F88" si="4">E70+E76+E82</f>
        <v>42502702488.385674</v>
      </c>
      <c r="F88" s="51">
        <f t="shared" si="4"/>
        <v>38512371415.307396</v>
      </c>
      <c r="G88" s="73">
        <f>IFERROR(((E88/F88)-1)*100,IF(E88+F88&lt;&gt;0,100,0))</f>
        <v>10.361166883356997</v>
      </c>
    </row>
    <row r="89" spans="1:7" x14ac:dyDescent="0.2">
      <c r="A89" s="66" t="s">
        <v>94</v>
      </c>
      <c r="B89" s="73">
        <f>IFERROR((B75/B87)*100,IF(B75+B87&lt;&gt;0,100,0))</f>
        <v>71.102722723201879</v>
      </c>
      <c r="C89" s="73">
        <f>IFERROR((C75/C87)*100,IF(C75+C87&lt;&gt;0,100,0))</f>
        <v>72.398577880112498</v>
      </c>
      <c r="D89" s="73">
        <f>IFERROR(((B89/C89)-1)*100,IF(B89+C89&lt;&gt;0,100,0))</f>
        <v>-1.7898903470955907</v>
      </c>
      <c r="E89" s="73">
        <f>IFERROR((E75/E87)*100,IF(E75+E87&lt;&gt;0,100,0))</f>
        <v>71.677448759348678</v>
      </c>
      <c r="F89" s="73">
        <f>IFERROR((F75/F87)*100,IF(F75+F87&lt;&gt;0,100,0))</f>
        <v>69.30566200045682</v>
      </c>
      <c r="G89" s="73">
        <f>IFERROR(((E89/F89)-1)*100,IF(E89+F89&lt;&gt;0,100,0))</f>
        <v>3.4222121114379167</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61136337.741999999</v>
      </c>
      <c r="C97" s="107">
        <v>90428047.333000004</v>
      </c>
      <c r="D97" s="52">
        <f>B97-C97</f>
        <v>-29291709.591000006</v>
      </c>
      <c r="E97" s="107">
        <v>4722888123.7690001</v>
      </c>
      <c r="F97" s="107">
        <v>5842951086.467</v>
      </c>
      <c r="G97" s="68">
        <f>E97-F97</f>
        <v>-1120062962.698</v>
      </c>
    </row>
    <row r="98" spans="1:7" s="15" customFormat="1" ht="13.5" x14ac:dyDescent="0.2">
      <c r="A98" s="66" t="s">
        <v>88</v>
      </c>
      <c r="B98" s="53">
        <v>56865738.601000004</v>
      </c>
      <c r="C98" s="107">
        <v>92696270.756999999</v>
      </c>
      <c r="D98" s="52">
        <f>B98-C98</f>
        <v>-35830532.155999996</v>
      </c>
      <c r="E98" s="107">
        <v>4640779365.8999996</v>
      </c>
      <c r="F98" s="107">
        <v>5776967426.809</v>
      </c>
      <c r="G98" s="68">
        <f>E98-F98</f>
        <v>-1136188060.9090004</v>
      </c>
    </row>
    <row r="99" spans="1:7" s="15" customFormat="1" ht="12" x14ac:dyDescent="0.2">
      <c r="A99" s="69" t="s">
        <v>16</v>
      </c>
      <c r="B99" s="52">
        <f>B97-B98</f>
        <v>4270599.1409999952</v>
      </c>
      <c r="C99" s="52">
        <f>C97-C98</f>
        <v>-2268223.423999995</v>
      </c>
      <c r="D99" s="70"/>
      <c r="E99" s="52">
        <f>E97-E98</f>
        <v>82108757.869000435</v>
      </c>
      <c r="F99" s="70">
        <f>F97-F98</f>
        <v>65983659.657999992</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1094.1323111747199</v>
      </c>
      <c r="C111" s="108">
        <v>933.30785804439199</v>
      </c>
      <c r="D111" s="73">
        <f>IFERROR(((B111/C111)-1)*100,IF(B111+C111&lt;&gt;0,100,0))</f>
        <v>17.231661744208559</v>
      </c>
      <c r="E111" s="72"/>
      <c r="F111" s="109">
        <v>1104.1382948402099</v>
      </c>
      <c r="G111" s="109">
        <v>1094.1323111747199</v>
      </c>
    </row>
    <row r="112" spans="1:7" s="15" customFormat="1" ht="12" x14ac:dyDescent="0.2">
      <c r="A112" s="66" t="s">
        <v>50</v>
      </c>
      <c r="B112" s="109">
        <v>1077.4628074797899</v>
      </c>
      <c r="C112" s="108">
        <v>920.13843202515295</v>
      </c>
      <c r="D112" s="73">
        <f>IFERROR(((B112/C112)-1)*100,IF(B112+C112&lt;&gt;0,100,0))</f>
        <v>17.097902878415617</v>
      </c>
      <c r="E112" s="72"/>
      <c r="F112" s="109">
        <v>1087.14770435223</v>
      </c>
      <c r="G112" s="109">
        <v>1077.4628074797899</v>
      </c>
    </row>
    <row r="113" spans="1:7" s="15" customFormat="1" ht="12" x14ac:dyDescent="0.2">
      <c r="A113" s="66" t="s">
        <v>51</v>
      </c>
      <c r="B113" s="109">
        <v>1186.9416593741901</v>
      </c>
      <c r="C113" s="108">
        <v>999.20679339620801</v>
      </c>
      <c r="D113" s="73">
        <f>IFERROR(((B113/C113)-1)*100,IF(B113+C113&lt;&gt;0,100,0))</f>
        <v>18.788389672561088</v>
      </c>
      <c r="E113" s="72"/>
      <c r="F113" s="109">
        <v>1199.8408358473</v>
      </c>
      <c r="G113" s="109">
        <v>1186.9416593741901</v>
      </c>
    </row>
    <row r="114" spans="1:7" s="25" customFormat="1" ht="12" x14ac:dyDescent="0.2">
      <c r="A114" s="69" t="s">
        <v>52</v>
      </c>
      <c r="B114" s="73"/>
      <c r="C114" s="72"/>
      <c r="D114" s="74"/>
      <c r="E114" s="72"/>
      <c r="F114" s="58"/>
      <c r="G114" s="58"/>
    </row>
    <row r="115" spans="1:7" s="15" customFormat="1" ht="12" x14ac:dyDescent="0.2">
      <c r="A115" s="66" t="s">
        <v>56</v>
      </c>
      <c r="B115" s="109">
        <v>775.48634629757703</v>
      </c>
      <c r="C115" s="108">
        <v>707.87674320698795</v>
      </c>
      <c r="D115" s="73">
        <f>IFERROR(((B115/C115)-1)*100,IF(B115+C115&lt;&gt;0,100,0))</f>
        <v>9.5510417229259801</v>
      </c>
      <c r="E115" s="72"/>
      <c r="F115" s="109">
        <v>776.84139276495102</v>
      </c>
      <c r="G115" s="109">
        <v>775.48634629757703</v>
      </c>
    </row>
    <row r="116" spans="1:7" s="15" customFormat="1" ht="12" x14ac:dyDescent="0.2">
      <c r="A116" s="66" t="s">
        <v>57</v>
      </c>
      <c r="B116" s="109">
        <v>1059.1179729272901</v>
      </c>
      <c r="C116" s="108">
        <v>935.12274076578694</v>
      </c>
      <c r="D116" s="73">
        <f>IFERROR(((B116/C116)-1)*100,IF(B116+C116&lt;&gt;0,100,0))</f>
        <v>13.259781497770184</v>
      </c>
      <c r="E116" s="72"/>
      <c r="F116" s="109">
        <v>1065.85341019354</v>
      </c>
      <c r="G116" s="109">
        <v>1059.1179729272901</v>
      </c>
    </row>
    <row r="117" spans="1:7" s="15" customFormat="1" ht="12" x14ac:dyDescent="0.2">
      <c r="A117" s="66" t="s">
        <v>59</v>
      </c>
      <c r="B117" s="109">
        <v>1272.82092289294</v>
      </c>
      <c r="C117" s="108">
        <v>1078.1488396960401</v>
      </c>
      <c r="D117" s="73">
        <f>IFERROR(((B117/C117)-1)*100,IF(B117+C117&lt;&gt;0,100,0))</f>
        <v>18.05614178945676</v>
      </c>
      <c r="E117" s="72"/>
      <c r="F117" s="109">
        <v>1284.6430398330499</v>
      </c>
      <c r="G117" s="109">
        <v>1272.82092289294</v>
      </c>
    </row>
    <row r="118" spans="1:7" s="15" customFormat="1" ht="12" x14ac:dyDescent="0.2">
      <c r="A118" s="66" t="s">
        <v>58</v>
      </c>
      <c r="B118" s="109">
        <v>1185.9979698796601</v>
      </c>
      <c r="C118" s="108">
        <v>974.57605496449503</v>
      </c>
      <c r="D118" s="73">
        <f>IFERROR(((B118/C118)-1)*100,IF(B118+C118&lt;&gt;0,100,0))</f>
        <v>21.693731734755929</v>
      </c>
      <c r="E118" s="72"/>
      <c r="F118" s="109">
        <v>1201.10008676028</v>
      </c>
      <c r="G118" s="109">
        <v>1185.9979698796601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108</v>
      </c>
      <c r="C127" s="53">
        <v>124</v>
      </c>
      <c r="D127" s="73">
        <f>IFERROR(((B127/C127)-1)*100,IF(B127+C127&lt;&gt;0,100,0))</f>
        <v>-12.903225806451612</v>
      </c>
      <c r="E127" s="53">
        <v>15872</v>
      </c>
      <c r="F127" s="53">
        <v>17527</v>
      </c>
      <c r="G127" s="73">
        <f>IFERROR(((E127/F127)-1)*100,IF(E127+F127&lt;&gt;0,100,0))</f>
        <v>-9.4425743139156744</v>
      </c>
    </row>
    <row r="128" spans="1:7" s="15" customFormat="1" ht="12" x14ac:dyDescent="0.2">
      <c r="A128" s="66" t="s">
        <v>74</v>
      </c>
      <c r="B128" s="54">
        <v>1</v>
      </c>
      <c r="C128" s="53">
        <v>0</v>
      </c>
      <c r="D128" s="73">
        <f>IFERROR(((B128/C128)-1)*100,IF(B128+C128&lt;&gt;0,100,0))</f>
        <v>100</v>
      </c>
      <c r="E128" s="53">
        <v>365</v>
      </c>
      <c r="F128" s="53">
        <v>339</v>
      </c>
      <c r="G128" s="73">
        <f>IFERROR(((E128/F128)-1)*100,IF(E128+F128&lt;&gt;0,100,0))</f>
        <v>7.6696165191740384</v>
      </c>
    </row>
    <row r="129" spans="1:7" s="25" customFormat="1" ht="12" x14ac:dyDescent="0.2">
      <c r="A129" s="69" t="s">
        <v>34</v>
      </c>
      <c r="B129" s="70">
        <f>SUM(B126:B128)</f>
        <v>109</v>
      </c>
      <c r="C129" s="70">
        <f>SUM(C126:C128)</f>
        <v>124</v>
      </c>
      <c r="D129" s="73">
        <f>IFERROR(((B129/C129)-1)*100,IF(B129+C129&lt;&gt;0,100,0))</f>
        <v>-12.096774193548388</v>
      </c>
      <c r="E129" s="70">
        <f>SUM(E126:E128)</f>
        <v>16237</v>
      </c>
      <c r="F129" s="70">
        <f>SUM(F126:F128)</f>
        <v>17872</v>
      </c>
      <c r="G129" s="73">
        <f>IFERROR(((E129/F129)-1)*100,IF(E129+F129&lt;&gt;0,100,0))</f>
        <v>-9.1483885407341088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0</v>
      </c>
      <c r="D132" s="73">
        <f>IFERROR(((B132/C132)-1)*100,IF(B132+C132&lt;&gt;0,100,0))</f>
        <v>0</v>
      </c>
      <c r="E132" s="53">
        <v>1060</v>
      </c>
      <c r="F132" s="53">
        <v>1272</v>
      </c>
      <c r="G132" s="73">
        <f>IFERROR(((E132/F132)-1)*100,IF(E132+F132&lt;&gt;0,100,0))</f>
        <v>-16.666666666666664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0</v>
      </c>
      <c r="D134" s="73">
        <f>IFERROR(((B134/C134)-1)*100,IF(B134+C134&lt;&gt;0,100,0))</f>
        <v>0</v>
      </c>
      <c r="E134" s="70">
        <f>SUM(E132:E133)</f>
        <v>1060</v>
      </c>
      <c r="F134" s="70">
        <f>SUM(F132:F133)</f>
        <v>1272</v>
      </c>
      <c r="G134" s="73">
        <f>IFERROR(((E134/F134)-1)*100,IF(E134+F134&lt;&gt;0,100,0))</f>
        <v>-16.666666666666664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32557</v>
      </c>
      <c r="C138" s="53">
        <v>39767</v>
      </c>
      <c r="D138" s="73">
        <f>IFERROR(((B138/C138)-1)*100,IF(B138+C138&lt;&gt;0,100,0))</f>
        <v>-18.130610807956348</v>
      </c>
      <c r="E138" s="53">
        <v>15740643</v>
      </c>
      <c r="F138" s="53">
        <v>14152314</v>
      </c>
      <c r="G138" s="73">
        <f>IFERROR(((E138/F138)-1)*100,IF(E138+F138&lt;&gt;0,100,0))</f>
        <v>11.223104574983278</v>
      </c>
    </row>
    <row r="139" spans="1:7" s="15" customFormat="1" ht="12" x14ac:dyDescent="0.2">
      <c r="A139" s="66" t="s">
        <v>74</v>
      </c>
      <c r="B139" s="54">
        <v>3</v>
      </c>
      <c r="C139" s="53">
        <v>0</v>
      </c>
      <c r="D139" s="73">
        <f>IFERROR(((B139/C139)-1)*100,IF(B139+C139&lt;&gt;0,100,0))</f>
        <v>100</v>
      </c>
      <c r="E139" s="53">
        <v>13636</v>
      </c>
      <c r="F139" s="53">
        <v>14954</v>
      </c>
      <c r="G139" s="73">
        <f>IFERROR(((E139/F139)-1)*100,IF(E139+F139&lt;&gt;0,100,0))</f>
        <v>-8.8136953323525447</v>
      </c>
    </row>
    <row r="140" spans="1:7" s="15" customFormat="1" ht="12" x14ac:dyDescent="0.2">
      <c r="A140" s="69" t="s">
        <v>34</v>
      </c>
      <c r="B140" s="70">
        <f>SUM(B137:B139)</f>
        <v>32560</v>
      </c>
      <c r="C140" s="70">
        <f>SUM(C137:C139)</f>
        <v>39767</v>
      </c>
      <c r="D140" s="73">
        <f>IFERROR(((B140/C140)-1)*100,IF(B140+C140&lt;&gt;0,100,0))</f>
        <v>-18.123066864485626</v>
      </c>
      <c r="E140" s="70">
        <f>SUM(E137:E139)</f>
        <v>15754279</v>
      </c>
      <c r="F140" s="70">
        <f>SUM(F137:F139)</f>
        <v>14168098</v>
      </c>
      <c r="G140" s="73">
        <f>IFERROR(((E140/F140)-1)*100,IF(E140+F140&lt;&gt;0,100,0))</f>
        <v>11.195440630069054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0</v>
      </c>
      <c r="D143" s="73">
        <f>IFERROR(((B143/C143)-1)*100,)</f>
        <v>0</v>
      </c>
      <c r="E143" s="53">
        <v>769863</v>
      </c>
      <c r="F143" s="53">
        <v>751539</v>
      </c>
      <c r="G143" s="73">
        <f>IFERROR(((E143/F143)-1)*100,)</f>
        <v>2.4381968201250936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0</v>
      </c>
      <c r="D145" s="73">
        <f>IFERROR(((B145/C145)-1)*100,)</f>
        <v>0</v>
      </c>
      <c r="E145" s="70">
        <f>SUM(E143:E144)</f>
        <v>769863</v>
      </c>
      <c r="F145" s="70">
        <f>SUM(F143:F144)</f>
        <v>751539</v>
      </c>
      <c r="G145" s="73">
        <f>IFERROR(((E145/F145)-1)*100,)</f>
        <v>2.4381968201250936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3042838.0346900001</v>
      </c>
      <c r="C149" s="53">
        <v>3439883.2709400002</v>
      </c>
      <c r="D149" s="73">
        <f>IFERROR(((B149/C149)-1)*100,IF(B149+C149&lt;&gt;0,100,0))</f>
        <v>-11.542404348549351</v>
      </c>
      <c r="E149" s="53">
        <v>1391042582.12727</v>
      </c>
      <c r="F149" s="53">
        <v>1227837283.2097499</v>
      </c>
      <c r="G149" s="73">
        <f>IFERROR(((E149/F149)-1)*100,IF(E149+F149&lt;&gt;0,100,0))</f>
        <v>13.292095064166576</v>
      </c>
    </row>
    <row r="150" spans="1:7" x14ac:dyDescent="0.2">
      <c r="A150" s="66" t="s">
        <v>74</v>
      </c>
      <c r="B150" s="54">
        <v>11275.29</v>
      </c>
      <c r="C150" s="53">
        <v>0</v>
      </c>
      <c r="D150" s="73">
        <f>IFERROR(((B150/C150)-1)*100,IF(B150+C150&lt;&gt;0,100,0))</f>
        <v>100</v>
      </c>
      <c r="E150" s="53">
        <v>98618362.359999999</v>
      </c>
      <c r="F150" s="53">
        <v>98842839.939999998</v>
      </c>
      <c r="G150" s="73">
        <f>IFERROR(((E150/F150)-1)*100,IF(E150+F150&lt;&gt;0,100,0))</f>
        <v>-0.22710555477388761</v>
      </c>
    </row>
    <row r="151" spans="1:7" s="15" customFormat="1" ht="12" x14ac:dyDescent="0.2">
      <c r="A151" s="69" t="s">
        <v>34</v>
      </c>
      <c r="B151" s="70">
        <f>SUM(B148:B150)</f>
        <v>3054113.3246900002</v>
      </c>
      <c r="C151" s="70">
        <f>SUM(C148:C150)</f>
        <v>3439883.2709400002</v>
      </c>
      <c r="D151" s="73">
        <f>IFERROR(((B151/C151)-1)*100,IF(B151+C151&lt;&gt;0,100,0))</f>
        <v>-11.214623167854842</v>
      </c>
      <c r="E151" s="70">
        <f>SUM(E148:E150)</f>
        <v>1489660944.4872699</v>
      </c>
      <c r="F151" s="70">
        <f>SUM(F148:F150)</f>
        <v>1326699201.9072499</v>
      </c>
      <c r="G151" s="73">
        <f>IFERROR(((E151/F151)-1)*100,IF(E151+F151&lt;&gt;0,100,0))</f>
        <v>12.283247200702906</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0</v>
      </c>
      <c r="D154" s="73">
        <f>IFERROR(((B154/C154)-1)*100,IF(B154+C154&lt;&gt;0,100,0))</f>
        <v>0</v>
      </c>
      <c r="E154" s="53">
        <v>967825.25626000005</v>
      </c>
      <c r="F154" s="53">
        <v>938929.99211999995</v>
      </c>
      <c r="G154" s="73">
        <f>IFERROR(((E154/F154)-1)*100,IF(E154+F154&lt;&gt;0,100,0))</f>
        <v>3.0774673705712408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0</v>
      </c>
      <c r="D156" s="73">
        <f>IFERROR(((B156/C156)-1)*100,IF(B156+C156&lt;&gt;0,100,0))</f>
        <v>0</v>
      </c>
      <c r="E156" s="70">
        <f>SUM(E154:E155)</f>
        <v>967825.25626000005</v>
      </c>
      <c r="F156" s="70">
        <f>SUM(F154:F155)</f>
        <v>938929.99211999995</v>
      </c>
      <c r="G156" s="73">
        <f>IFERROR(((E156/F156)-1)*100,IF(E156+F156&lt;&gt;0,100,0))</f>
        <v>3.0774673705712408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1429279</v>
      </c>
      <c r="C160" s="53">
        <v>1415518</v>
      </c>
      <c r="D160" s="73">
        <f>IFERROR(((B160/C160)-1)*100,IF(B160+C160&lt;&gt;0,100,0))</f>
        <v>0.97215295036869875</v>
      </c>
      <c r="E160" s="65"/>
      <c r="F160" s="65"/>
      <c r="G160" s="52"/>
    </row>
    <row r="161" spans="1:7" s="15" customFormat="1" ht="12" x14ac:dyDescent="0.2">
      <c r="A161" s="66" t="s">
        <v>74</v>
      </c>
      <c r="B161" s="54">
        <v>1612</v>
      </c>
      <c r="C161" s="53">
        <v>1431</v>
      </c>
      <c r="D161" s="73">
        <f>IFERROR(((B161/C161)-1)*100,IF(B161+C161&lt;&gt;0,100,0))</f>
        <v>12.648497554157935</v>
      </c>
      <c r="E161" s="65"/>
      <c r="F161" s="65"/>
      <c r="G161" s="52"/>
    </row>
    <row r="162" spans="1:7" s="25" customFormat="1" ht="12" x14ac:dyDescent="0.2">
      <c r="A162" s="69" t="s">
        <v>34</v>
      </c>
      <c r="B162" s="70">
        <f>SUM(B159:B161)</f>
        <v>1430891</v>
      </c>
      <c r="C162" s="70">
        <f>SUM(C159:C161)</f>
        <v>1416949</v>
      </c>
      <c r="D162" s="73">
        <f>IFERROR(((B162/C162)-1)*100,IF(B162+C162&lt;&gt;0,100,0))</f>
        <v>0.9839450820036566</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172844</v>
      </c>
      <c r="C165" s="53">
        <v>164499</v>
      </c>
      <c r="D165" s="73">
        <f>IFERROR(((B165/C165)-1)*100,IF(B165+C165&lt;&gt;0,100,0))</f>
        <v>5.0729791670466096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172844</v>
      </c>
      <c r="C167" s="70">
        <f>SUM(C165:C166)</f>
        <v>164499</v>
      </c>
      <c r="D167" s="73">
        <f>IFERROR(((B167/C167)-1)*100,IF(B167+C167&lt;&gt;0,100,0))</f>
        <v>5.0729791670466096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17476</v>
      </c>
      <c r="C175" s="88">
        <v>16988</v>
      </c>
      <c r="D175" s="73">
        <f>IFERROR(((B175/C175)-1)*100,IF(B175+C175&lt;&gt;0,100,0))</f>
        <v>2.8726159642100235</v>
      </c>
      <c r="E175" s="88">
        <v>1507856</v>
      </c>
      <c r="F175" s="88">
        <v>1298650</v>
      </c>
      <c r="G175" s="73">
        <f>IFERROR(((E175/F175)-1)*100,IF(E175+F175&lt;&gt;0,100,0))</f>
        <v>16.109498325183846</v>
      </c>
    </row>
    <row r="176" spans="1:7" x14ac:dyDescent="0.2">
      <c r="A176" s="66" t="s">
        <v>32</v>
      </c>
      <c r="B176" s="87">
        <v>102832</v>
      </c>
      <c r="C176" s="88">
        <v>100714</v>
      </c>
      <c r="D176" s="73">
        <f t="shared" ref="D176:D178" si="5">IFERROR(((B176/C176)-1)*100,IF(B176+C176&lt;&gt;0,100,0))</f>
        <v>2.1029846893182658</v>
      </c>
      <c r="E176" s="88">
        <v>6923104</v>
      </c>
      <c r="F176" s="88">
        <v>6935346</v>
      </c>
      <c r="G176" s="73">
        <f>IFERROR(((E176/F176)-1)*100,IF(E176+F176&lt;&gt;0,100,0))</f>
        <v>-0.17651606711475143</v>
      </c>
    </row>
    <row r="177" spans="1:7" x14ac:dyDescent="0.2">
      <c r="A177" s="66" t="s">
        <v>91</v>
      </c>
      <c r="B177" s="87">
        <v>47105696.126390003</v>
      </c>
      <c r="C177" s="88">
        <v>39642755.696783997</v>
      </c>
      <c r="D177" s="73">
        <f t="shared" si="5"/>
        <v>18.825483492338122</v>
      </c>
      <c r="E177" s="88">
        <v>3017652679.0021801</v>
      </c>
      <c r="F177" s="88">
        <v>2762685737.2094798</v>
      </c>
      <c r="G177" s="73">
        <f>IFERROR(((E177/F177)-1)*100,IF(E177+F177&lt;&gt;0,100,0))</f>
        <v>9.2289520432474514</v>
      </c>
    </row>
    <row r="178" spans="1:7" x14ac:dyDescent="0.2">
      <c r="A178" s="66" t="s">
        <v>92</v>
      </c>
      <c r="B178" s="87">
        <v>209932</v>
      </c>
      <c r="C178" s="88">
        <v>226398</v>
      </c>
      <c r="D178" s="73">
        <f t="shared" si="5"/>
        <v>-7.2730324472831009</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854</v>
      </c>
      <c r="C181" s="88">
        <v>956</v>
      </c>
      <c r="D181" s="73">
        <f t="shared" ref="D181:D184" si="6">IFERROR(((B181/C181)-1)*100,IF(B181+C181&lt;&gt;0,100,0))</f>
        <v>-10.669456066945603</v>
      </c>
      <c r="E181" s="88">
        <v>42938</v>
      </c>
      <c r="F181" s="88">
        <v>35056</v>
      </c>
      <c r="G181" s="73">
        <f t="shared" ref="G181" si="7">IFERROR(((E181/F181)-1)*100,IF(E181+F181&lt;&gt;0,100,0))</f>
        <v>22.484025559105426</v>
      </c>
    </row>
    <row r="182" spans="1:7" x14ac:dyDescent="0.2">
      <c r="A182" s="66" t="s">
        <v>32</v>
      </c>
      <c r="B182" s="87">
        <v>8838</v>
      </c>
      <c r="C182" s="88">
        <v>7580</v>
      </c>
      <c r="D182" s="73">
        <f t="shared" si="6"/>
        <v>16.596306068601585</v>
      </c>
      <c r="E182" s="88">
        <v>493734</v>
      </c>
      <c r="F182" s="88">
        <v>412962</v>
      </c>
      <c r="G182" s="73">
        <f t="shared" ref="G182" si="8">IFERROR(((E182/F182)-1)*100,IF(E182+F182&lt;&gt;0,100,0))</f>
        <v>19.559184622313918</v>
      </c>
    </row>
    <row r="183" spans="1:7" x14ac:dyDescent="0.2">
      <c r="A183" s="66" t="s">
        <v>91</v>
      </c>
      <c r="B183" s="87">
        <v>175939.45681999999</v>
      </c>
      <c r="C183" s="88">
        <v>119211.21236</v>
      </c>
      <c r="D183" s="73">
        <f t="shared" si="6"/>
        <v>47.586332977379001</v>
      </c>
      <c r="E183" s="88">
        <v>9573853.6278000008</v>
      </c>
      <c r="F183" s="88">
        <v>5619947.48948</v>
      </c>
      <c r="G183" s="73">
        <f t="shared" ref="G183" si="9">IFERROR(((E183/F183)-1)*100,IF(E183+F183&lt;&gt;0,100,0))</f>
        <v>70.354859110718238</v>
      </c>
    </row>
    <row r="184" spans="1:7" x14ac:dyDescent="0.2">
      <c r="A184" s="66" t="s">
        <v>92</v>
      </c>
      <c r="B184" s="87">
        <v>84558</v>
      </c>
      <c r="C184" s="88">
        <v>63658</v>
      </c>
      <c r="D184" s="73">
        <f t="shared" si="6"/>
        <v>32.831694366772446</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2024-12-23T12:19:07Z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