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563127E-E5A8-4A0E-924A-C1E323E1BF23}" xr6:coauthVersionLast="47" xr6:coauthVersionMax="47" xr10:uidLastSave="{00000000-0000-0000-0000-000000000000}"/>
  <bookViews>
    <workbookView xWindow="7560" yWindow="3165" windowWidth="110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<sst xmlns="http://schemas.openxmlformats.org/spreadsheetml/2006/main" count="270" uniqueCount="102">
  <si>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</si>
  <si>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</si>
  <si>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</si>
  <si>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</si>
  <si>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</si>
  <si>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</si>
  <si>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</si>
  <si>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</si>
  <si>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</si>
  <si>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</si>
  <si>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</si>
  <si>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</si>
  <si>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</si>
  <si>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</si>
  <si>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</si>
  <si>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</si>
  <si>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</si>
  <si>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</si>
  <si>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</si>
  <si>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</si>
  <si>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</si>
  <si>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</si>
  <si>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</si>
  <si>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</si>
  <si>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</si>
  <si>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</si>
  <si>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</si>
  <si>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</si>
  <si>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</si>
  <si>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</si>
  <si>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</si>
  <si>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</si>
  <si>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</si>
  <si>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</si>
  <si>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</si>
  <si>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</si>
  <si>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</si>
  <si>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</si>
  <si>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</si>
  <si>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</si>
  <si>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</si>
  <si>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</si>
  <si>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</si>
  <si>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</si>
  <si>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</si>
  <si>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</si>
  <si>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</si>
  <si>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</si>
  <si>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</si>
  <si>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</si>
  <si>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</si>
  <si>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</si>
  <si>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</si>
  <si>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</si>
  <si>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</si>
  <si>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</si>
  <si>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</si>
  <si>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</si>
  <si>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</si>
  <si>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</si>
  <si>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</si>
  <si>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</si>
  <si>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</si>
  <si>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</si>
  <si>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</si>
  <si>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</si>
  <si>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</si>
  <si>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</si>
  <si>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</si>
  <si>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</si>
  <si>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</si>
  <si>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</si>
  <si>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</si>
  <si>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</si>
  <si>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</si>
  <si>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</si>
  <si>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</si>
  <si>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</si>
  <si>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</si>
  <si>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</si>
  <si>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</si>
  <si>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</si>
  <si>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</si>
  <si>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</si>
  <si>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</si>
  <si>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</si>
  <si>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</si>
  <si>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</si>
  <si>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</si>
  <si>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</si>
  <si>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</si>
  <si>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</si>
  <si>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</si>
  <si>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</si>
  <si>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</si>
  <si>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</si>
  <si>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</si>
  <si>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</si>
  <si>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</si>
  <si>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26 August 2022</t>
  </si>
  <si>
    <t>26.08.2022</t>
  </si>
  <si>
    <t>27.08.2021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</si>
</sst>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1216890</v>
      </c>
      <c r="C11" s="67">
        <v>1516489</v>
      </c>
      <c r="D11" s="98">
        <f>IFERROR(((B11/C11)-1)*100,IF(B11+C11&lt;&gt;0,100,0))</f>
        <v>-19.756094505136534</v>
      </c>
      <c r="E11" s="67">
        <v>53399660</v>
      </c>
      <c r="F11" s="67">
        <v>54951160</v>
      </c>
      <c r="G11" s="98">
        <f>IFERROR(((E11/F11)-1)*100,IF(E11+F11&lt;&gt;0,100,0))</f>
        <v>-2.8234162845697908</v>
      </c>
    </row>
    <row r="12" spans="1:7" s="16" customFormat="1" ht="12" x14ac:dyDescent="0.2">
      <c r="A12" s="64" t="s">
        <v>9</v>
      </c>
      <c r="B12" s="67">
        <v>1379684.6240000001</v>
      </c>
      <c r="C12" s="67">
        <v>2076918.43</v>
      </c>
      <c r="D12" s="98">
        <f>IFERROR(((B12/C12)-1)*100,IF(B12+C12&lt;&gt;0,100,0))</f>
        <v>-33.570591696275706</v>
      </c>
      <c r="E12" s="67">
        <v>53432811.292000003</v>
      </c>
      <c r="F12" s="67">
        <v>84634370.129999995</v>
      </c>
      <c r="G12" s="98">
        <f>IFERROR(((E12/F12)-1)*100,IF(E12+F12&lt;&gt;0,100,0))</f>
        <v>-36.866297687421557</v>
      </c>
    </row>
    <row r="13" spans="1:7" s="16" customFormat="1" ht="12" x14ac:dyDescent="0.2">
      <c r="A13" s="64" t="s">
        <v>10</v>
      </c>
      <c r="B13" s="67">
        <v>88364219.322646707</v>
      </c>
      <c r="C13" s="67">
        <v>119698434.69579101</v>
      </c>
      <c r="D13" s="98">
        <f>IFERROR(((B13/C13)-1)*100,IF(B13+C13&lt;&gt;0,100,0))</f>
        <v>-26.177631689820345</v>
      </c>
      <c r="E13" s="67">
        <v>3918355723.4601202</v>
      </c>
      <c r="F13" s="67">
        <v>3952862525.9836702</v>
      </c>
      <c r="G13" s="98">
        <f>IFERROR(((E13/F13)-1)*100,IF(E13+F13&lt;&gt;0,100,0))</f>
        <v>-0.87295731376245689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349</v>
      </c>
      <c r="C16" s="67">
        <v>413</v>
      </c>
      <c r="D16" s="98">
        <f>IFERROR(((B16/C16)-1)*100,IF(B16+C16&lt;&gt;0,100,0))</f>
        <v>-15.496368038740915</v>
      </c>
      <c r="E16" s="67">
        <v>13429</v>
      </c>
      <c r="F16" s="67">
        <v>11607</v>
      </c>
      <c r="G16" s="98">
        <f>IFERROR(((E16/F16)-1)*100,IF(E16+F16&lt;&gt;0,100,0))</f>
        <v>15.697423968294988</v>
      </c>
    </row>
    <row r="17" spans="1:7" s="16" customFormat="1" ht="12" x14ac:dyDescent="0.2">
      <c r="A17" s="64" t="s">
        <v>9</v>
      </c>
      <c r="B17" s="67">
        <v>96023.679999999993</v>
      </c>
      <c r="C17" s="67">
        <v>194799.47399999999</v>
      </c>
      <c r="D17" s="98">
        <f>IFERROR(((B17/C17)-1)*100,IF(B17+C17&lt;&gt;0,100,0))</f>
        <v>-50.70639667127643</v>
      </c>
      <c r="E17" s="67">
        <v>5496012.1289999997</v>
      </c>
      <c r="F17" s="67">
        <v>7856752.1979999999</v>
      </c>
      <c r="G17" s="98">
        <f>IFERROR(((E17/F17)-1)*100,IF(E17+F17&lt;&gt;0,100,0))</f>
        <v>-30.047276654607302</v>
      </c>
    </row>
    <row r="18" spans="1:7" s="16" customFormat="1" ht="12" x14ac:dyDescent="0.2">
      <c r="A18" s="64" t="s">
        <v>10</v>
      </c>
      <c r="B18" s="67">
        <v>10066335.4420217</v>
      </c>
      <c r="C18" s="67">
        <v>12904037.6895812</v>
      </c>
      <c r="D18" s="98">
        <f>IFERROR(((B18/C18)-1)*100,IF(B18+C18&lt;&gt;0,100,0))</f>
        <v>-21.990808736173172</v>
      </c>
      <c r="E18" s="67">
        <v>376125614.66038102</v>
      </c>
      <c r="F18" s="67">
        <v>356842594.54850799</v>
      </c>
      <c r="G18" s="98">
        <f>IFERROR(((E18/F18)-1)*100,IF(E18+F18&lt;&gt;0,100,0))</f>
        <v>5.4037887871179358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11467518.47247</v>
      </c>
      <c r="C24" s="66">
        <v>22004176.24123</v>
      </c>
      <c r="D24" s="65">
        <f>B24-C24</f>
        <v>-10536657.768759999</v>
      </c>
      <c r="E24" s="67">
        <v>624637894.22369003</v>
      </c>
      <c r="F24" s="67">
        <v>710493761.53849006</v>
      </c>
      <c r="G24" s="65">
        <f>E24-F24</f>
        <v>-85855867.314800024</v>
      </c>
    </row>
    <row r="25" spans="1:7" s="16" customFormat="1" ht="12" x14ac:dyDescent="0.2">
      <c r="A25" s="68" t="s">
        <v>15</v>
      </c>
      <c r="B25" s="66">
        <v>11570657.895059999</v>
      </c>
      <c r="C25" s="66">
        <v>24294827.116360001</v>
      </c>
      <c r="D25" s="65">
        <f>B25-C25</f>
        <v>-12724169.221300002</v>
      </c>
      <c r="E25" s="67">
        <v>670150689.17560995</v>
      </c>
      <c r="F25" s="67">
        <v>798547820.73749006</v>
      </c>
      <c r="G25" s="65">
        <f>E25-F25</f>
        <v>-128397131.56188011</v>
      </c>
    </row>
    <row r="26" spans="1:7" s="28" customFormat="1" ht="12" x14ac:dyDescent="0.2">
      <c r="A26" s="69" t="s">
        <v>16</v>
      </c>
      <c r="B26" s="70">
        <f>B24-B25</f>
        <v>-103139.42258999869</v>
      </c>
      <c r="C26" s="70">
        <f>C24-C25</f>
        <v>-2290650.8751300015</v>
      </c>
      <c r="D26" s="70"/>
      <c r="E26" s="70">
        <f>E24-E25</f>
        <v>-45512794.951919913</v>
      </c>
      <c r="F26" s="70">
        <f>F24-F25</f>
        <v>-88054059.199000001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70173.093769030005</v>
      </c>
      <c r="C33" s="132">
        <v>67646.076217630005</v>
      </c>
      <c r="D33" s="98">
        <f t="shared" ref="D33:D42" si="0">IFERROR(((B33/C33)-1)*100,IF(B33+C33&lt;&gt;0,100,0))</f>
        <v>3.7356454249764859</v>
      </c>
      <c r="E33" s="64"/>
      <c r="F33" s="132">
        <v>71054.87</v>
      </c>
      <c r="G33" s="132">
        <v>68705.84</v>
      </c>
    </row>
    <row r="34" spans="1:7" s="16" customFormat="1" ht="12" x14ac:dyDescent="0.2">
      <c r="A34" s="64" t="s">
        <v>23</v>
      </c>
      <c r="B34" s="132">
        <v>77753.060471799996</v>
      </c>
      <c r="C34" s="132">
        <v>77030.713394139995</v>
      </c>
      <c r="D34" s="98">
        <f t="shared" si="0"/>
        <v>0.9377390469746727</v>
      </c>
      <c r="E34" s="64"/>
      <c r="F34" s="132">
        <v>78351.850000000006</v>
      </c>
      <c r="G34" s="132">
        <v>77085.820000000007</v>
      </c>
    </row>
    <row r="35" spans="1:7" s="16" customFormat="1" ht="12" x14ac:dyDescent="0.2">
      <c r="A35" s="64" t="s">
        <v>24</v>
      </c>
      <c r="B35" s="132">
        <v>70197.259695240005</v>
      </c>
      <c r="C35" s="132">
        <v>58634.162805400003</v>
      </c>
      <c r="D35" s="98">
        <f t="shared" si="0"/>
        <v>19.7207503895239</v>
      </c>
      <c r="E35" s="64"/>
      <c r="F35" s="132">
        <v>70965.61</v>
      </c>
      <c r="G35" s="132">
        <v>69565.97</v>
      </c>
    </row>
    <row r="36" spans="1:7" s="16" customFormat="1" ht="12" x14ac:dyDescent="0.2">
      <c r="A36" s="64" t="s">
        <v>25</v>
      </c>
      <c r="B36" s="132">
        <v>63507.943534170001</v>
      </c>
      <c r="C36" s="132">
        <v>61393.152891999998</v>
      </c>
      <c r="D36" s="98">
        <f t="shared" si="0"/>
        <v>3.444668570598175</v>
      </c>
      <c r="E36" s="64"/>
      <c r="F36" s="132">
        <v>64408.7</v>
      </c>
      <c r="G36" s="132">
        <v>62007.7</v>
      </c>
    </row>
    <row r="37" spans="1:7" s="16" customFormat="1" ht="12" x14ac:dyDescent="0.2">
      <c r="A37" s="64" t="s">
        <v>79</v>
      </c>
      <c r="B37" s="132">
        <v>64512.169809209998</v>
      </c>
      <c r="C37" s="132">
        <v>67838.94213671</v>
      </c>
      <c r="D37" s="98">
        <f t="shared" si="0"/>
        <v>-4.9039271880092716</v>
      </c>
      <c r="E37" s="64"/>
      <c r="F37" s="132">
        <v>65566.13</v>
      </c>
      <c r="G37" s="132">
        <v>61116.03</v>
      </c>
    </row>
    <row r="38" spans="1:7" s="16" customFormat="1" ht="12" x14ac:dyDescent="0.2">
      <c r="A38" s="64" t="s">
        <v>26</v>
      </c>
      <c r="B38" s="132">
        <v>85474.810800270003</v>
      </c>
      <c r="C38" s="132">
        <v>83488.649045879996</v>
      </c>
      <c r="D38" s="98">
        <f t="shared" si="0"/>
        <v>2.3789602264357335</v>
      </c>
      <c r="E38" s="64"/>
      <c r="F38" s="132">
        <v>86970.58</v>
      </c>
      <c r="G38" s="132">
        <v>84658.74</v>
      </c>
    </row>
    <row r="39" spans="1:7" s="16" customFormat="1" ht="12" x14ac:dyDescent="0.2">
      <c r="A39" s="64" t="s">
        <v>27</v>
      </c>
      <c r="B39" s="132">
        <v>15758.34746825</v>
      </c>
      <c r="C39" s="132">
        <v>14307.147393789999</v>
      </c>
      <c r="D39" s="98">
        <f t="shared" si="0"/>
        <v>10.143182526307747</v>
      </c>
      <c r="E39" s="64"/>
      <c r="F39" s="132">
        <v>15896.1</v>
      </c>
      <c r="G39" s="132">
        <v>15348.65</v>
      </c>
    </row>
    <row r="40" spans="1:7" s="16" customFormat="1" ht="12" x14ac:dyDescent="0.2">
      <c r="A40" s="64" t="s">
        <v>28</v>
      </c>
      <c r="B40" s="132">
        <v>87095.993702010004</v>
      </c>
      <c r="C40" s="132">
        <v>83037.035378080007</v>
      </c>
      <c r="D40" s="98">
        <f t="shared" si="0"/>
        <v>4.8881301041745484</v>
      </c>
      <c r="E40" s="64"/>
      <c r="F40" s="132">
        <v>88428.46</v>
      </c>
      <c r="G40" s="132">
        <v>85985.23</v>
      </c>
    </row>
    <row r="41" spans="1:7" s="16" customFormat="1" ht="12" x14ac:dyDescent="0.2">
      <c r="A41" s="64" t="s">
        <v>29</v>
      </c>
      <c r="B41" s="72"/>
      <c r="C41" s="72"/>
      <c r="D41" s="98">
        <f t="shared" si="0"/>
        <v>0</v>
      </c>
      <c r="E41" s="64"/>
      <c r="F41" s="72"/>
      <c r="G41" s="72"/>
    </row>
    <row r="42" spans="1:7" s="16" customFormat="1" ht="12" x14ac:dyDescent="0.2">
      <c r="A42" s="64" t="s">
        <v>78</v>
      </c>
      <c r="B42" s="132">
        <v>1297.65881835</v>
      </c>
      <c r="C42" s="132">
        <v>1125.16864502</v>
      </c>
      <c r="D42" s="98">
        <f t="shared" si="0"/>
        <v>15.330161757834437</v>
      </c>
      <c r="E42" s="64"/>
      <c r="F42" s="132">
        <v>1315.37</v>
      </c>
      <c r="G42" s="132">
        <v>1278.3399999999999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20374.470519666898</v>
      </c>
      <c r="D48" s="72"/>
      <c r="E48" s="133">
        <v>19264.408677717802</v>
      </c>
      <c r="F48" s="72"/>
      <c r="G48" s="98">
        <f>IFERROR(((C48/E48)-1)*100,IF(C48+E48&lt;&gt;0,100,0))</f>
        <v>5.7622419692178184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1877</v>
      </c>
      <c r="D54" s="75"/>
      <c r="E54" s="134">
        <v>349394</v>
      </c>
      <c r="F54" s="134">
        <v>38477018.369999997</v>
      </c>
      <c r="G54" s="134">
        <v>9511359.648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6350</v>
      </c>
      <c r="C68" s="66">
        <v>5024</v>
      </c>
      <c r="D68" s="98">
        <f>IFERROR(((B68/C68)-1)*100,IF(B68+C68&lt;&gt;0,100,0))</f>
        <v>26.393312101910826</v>
      </c>
      <c r="E68" s="66">
        <v>226519</v>
      </c>
      <c r="F68" s="66">
        <v>218913</v>
      </c>
      <c r="G68" s="98">
        <f>IFERROR(((E68/F68)-1)*100,IF(E68+F68&lt;&gt;0,100,0))</f>
        <v>3.4744396175649728</v>
      </c>
    </row>
    <row r="69" spans="1:7" s="16" customFormat="1" ht="12" x14ac:dyDescent="0.2">
      <c r="A69" s="79" t="s">
        <v>54</v>
      </c>
      <c r="B69" s="67">
        <v>192364687.01100001</v>
      </c>
      <c r="C69" s="66">
        <v>125242447.294</v>
      </c>
      <c r="D69" s="98">
        <f>IFERROR(((B69/C69)-1)*100,IF(B69+C69&lt;&gt;0,100,0))</f>
        <v>53.593842317240984</v>
      </c>
      <c r="E69" s="66">
        <v>6795831551.9659996</v>
      </c>
      <c r="F69" s="66">
        <v>6754975219.9519997</v>
      </c>
      <c r="G69" s="98">
        <f>IFERROR(((E69/F69)-1)*100,IF(E69+F69&lt;&gt;0,100,0))</f>
        <v>0.60483318862996072</v>
      </c>
    </row>
    <row r="70" spans="1:7" s="62" customFormat="1" ht="12" x14ac:dyDescent="0.2">
      <c r="A70" s="79" t="s">
        <v>55</v>
      </c>
      <c r="B70" s="67">
        <v>183282392.09599999</v>
      </c>
      <c r="C70" s="66">
        <v>125158107.98033001</v>
      </c>
      <c r="D70" s="98">
        <f>IFERROR(((B70/C70)-1)*100,IF(B70+C70&lt;&gt;0,100,0))</f>
        <v>46.440686147800236</v>
      </c>
      <c r="E70" s="66">
        <v>6510401534.26579</v>
      </c>
      <c r="F70" s="66">
        <v>6641104385.1539001</v>
      </c>
      <c r="G70" s="98">
        <f>IFERROR(((E70/F70)-1)*100,IF(E70+F70&lt;&gt;0,100,0))</f>
        <v>-1.9680890904274051</v>
      </c>
    </row>
    <row r="71" spans="1:7" s="16" customFormat="1" ht="12" x14ac:dyDescent="0.2">
      <c r="A71" s="79" t="s">
        <v>94</v>
      </c>
      <c r="B71" s="98">
        <f>IFERROR(B69/B68/1000,)</f>
        <v>30.293651497795274</v>
      </c>
      <c r="C71" s="98">
        <f>IFERROR(C69/C68/1000,)</f>
        <v>24.928831069665605</v>
      </c>
      <c r="D71" s="98">
        <f>IFERROR(((B71/C71)-1)*100,IF(B71+C71&lt;&gt;0,100,0))</f>
        <v>21.52054548060136</v>
      </c>
      <c r="E71" s="98">
        <f>IFERROR(E69/E68/1000,)</f>
        <v>30.00115465795805</v>
      </c>
      <c r="F71" s="98">
        <f>IFERROR(F69/F68/1000,)</f>
        <v>30.856893925678236</v>
      </c>
      <c r="G71" s="98">
        <f>IFERROR(((E71/F71)-1)*100,IF(E71+F71&lt;&gt;0,100,0))</f>
        <v>-2.7732514807916608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2576</v>
      </c>
      <c r="C74" s="66">
        <v>2909</v>
      </c>
      <c r="D74" s="98">
        <f>IFERROR(((B74/C74)-1)*100,IF(B74+C74&lt;&gt;0,100,0))</f>
        <v>-11.447232726022694</v>
      </c>
      <c r="E74" s="66">
        <v>92960</v>
      </c>
      <c r="F74" s="66">
        <v>97789</v>
      </c>
      <c r="G74" s="98">
        <f>IFERROR(((E74/F74)-1)*100,IF(E74+F74&lt;&gt;0,100,0))</f>
        <v>-4.9381832312427765</v>
      </c>
    </row>
    <row r="75" spans="1:7" s="16" customFormat="1" ht="12" x14ac:dyDescent="0.2">
      <c r="A75" s="79" t="s">
        <v>54</v>
      </c>
      <c r="B75" s="67">
        <v>454062458.528</v>
      </c>
      <c r="C75" s="66">
        <v>539961183.49600005</v>
      </c>
      <c r="D75" s="98">
        <f>IFERROR(((B75/C75)-1)*100,IF(B75+C75&lt;&gt;0,100,0))</f>
        <v>-15.90831481845516</v>
      </c>
      <c r="E75" s="66">
        <v>17693780692.827</v>
      </c>
      <c r="F75" s="66">
        <v>15466537349.746</v>
      </c>
      <c r="G75" s="98">
        <f>IFERROR(((E75/F75)-1)*100,IF(E75+F75&lt;&gt;0,100,0))</f>
        <v>14.400400637299571</v>
      </c>
    </row>
    <row r="76" spans="1:7" s="16" customFormat="1" ht="12" x14ac:dyDescent="0.2">
      <c r="A76" s="79" t="s">
        <v>55</v>
      </c>
      <c r="B76" s="67">
        <v>671051577.24067998</v>
      </c>
      <c r="C76" s="66">
        <v>512093565.60487002</v>
      </c>
      <c r="D76" s="98">
        <f>IFERROR(((B76/C76)-1)*100,IF(B76+C76&lt;&gt;0,100,0))</f>
        <v>31.040814084053835</v>
      </c>
      <c r="E76" s="66">
        <v>16877310390.888901</v>
      </c>
      <c r="F76" s="66">
        <v>14921481668.726</v>
      </c>
      <c r="G76" s="98">
        <f>IFERROR(((E76/F76)-1)*100,IF(E76+F76&lt;&gt;0,100,0))</f>
        <v>13.107469925470806</v>
      </c>
    </row>
    <row r="77" spans="1:7" s="16" customFormat="1" ht="12" x14ac:dyDescent="0.2">
      <c r="A77" s="79" t="s">
        <v>94</v>
      </c>
      <c r="B77" s="98">
        <f>IFERROR(B75/B74/1000,)</f>
        <v>176.2664823478261</v>
      </c>
      <c r="C77" s="98">
        <f>IFERROR(C75/C74/1000,)</f>
        <v>185.6174573722929</v>
      </c>
      <c r="D77" s="98">
        <f>IFERROR(((B77/C77)-1)*100,IF(B77+C77&lt;&gt;0,100,0))</f>
        <v>-5.0377670057787487</v>
      </c>
      <c r="E77" s="98">
        <f>IFERROR(E75/E74/1000,)</f>
        <v>190.33757199684811</v>
      </c>
      <c r="F77" s="98">
        <f>IFERROR(F75/F74/1000,)</f>
        <v>158.16234289895593</v>
      </c>
      <c r="G77" s="98">
        <f>IFERROR(((E77/F77)-1)*100,IF(E77+F77&lt;&gt;0,100,0))</f>
        <v>20.343166716016437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196</v>
      </c>
      <c r="C80" s="66">
        <v>150</v>
      </c>
      <c r="D80" s="98">
        <f>IFERROR(((B80/C80)-1)*100,IF(B80+C80&lt;&gt;0,100,0))</f>
        <v>30.666666666666664</v>
      </c>
      <c r="E80" s="66">
        <v>6786</v>
      </c>
      <c r="F80" s="66">
        <v>5448</v>
      </c>
      <c r="G80" s="98">
        <f>IFERROR(((E80/F80)-1)*100,IF(E80+F80&lt;&gt;0,100,0))</f>
        <v>24.559471365638764</v>
      </c>
    </row>
    <row r="81" spans="1:7" s="16" customFormat="1" ht="12" x14ac:dyDescent="0.2">
      <c r="A81" s="79" t="s">
        <v>54</v>
      </c>
      <c r="B81" s="67">
        <v>26693332.805</v>
      </c>
      <c r="C81" s="66">
        <v>15135449.541999999</v>
      </c>
      <c r="D81" s="98">
        <f>IFERROR(((B81/C81)-1)*100,IF(B81+C81&lt;&gt;0,100,0))</f>
        <v>76.362999532505071</v>
      </c>
      <c r="E81" s="66">
        <v>810130470.19700003</v>
      </c>
      <c r="F81" s="66">
        <v>462096329.73199999</v>
      </c>
      <c r="G81" s="98">
        <f>IFERROR(((E81/F81)-1)*100,IF(E81+F81&lt;&gt;0,100,0))</f>
        <v>75.31636112904161</v>
      </c>
    </row>
    <row r="82" spans="1:7" s="16" customFormat="1" ht="12" x14ac:dyDescent="0.2">
      <c r="A82" s="79" t="s">
        <v>55</v>
      </c>
      <c r="B82" s="67">
        <v>15448871.959290201</v>
      </c>
      <c r="C82" s="66">
        <v>7499828.0288100597</v>
      </c>
      <c r="D82" s="98">
        <f>IFERROR(((B82/C82)-1)*100,IF(B82+C82&lt;&gt;0,100,0))</f>
        <v>105.98968269598248</v>
      </c>
      <c r="E82" s="66">
        <v>316426738.93568403</v>
      </c>
      <c r="F82" s="66">
        <v>144280516.93843701</v>
      </c>
      <c r="G82" s="98">
        <f>IFERROR(((E82/F82)-1)*100,IF(E82+F82&lt;&gt;0,100,0))</f>
        <v>119.31356059023548</v>
      </c>
    </row>
    <row r="83" spans="1:7" s="32" customFormat="1" x14ac:dyDescent="0.2">
      <c r="A83" s="79" t="s">
        <v>94</v>
      </c>
      <c r="B83" s="98">
        <f>IFERROR(B81/B80/1000,)</f>
        <v>136.19047349489796</v>
      </c>
      <c r="C83" s="98">
        <f>IFERROR(C81/C80/1000,)</f>
        <v>100.90299694666666</v>
      </c>
      <c r="D83" s="98">
        <f>IFERROR(((B83/C83)-1)*100,IF(B83+C83&lt;&gt;0,100,0))</f>
        <v>34.971683315692644</v>
      </c>
      <c r="E83" s="98">
        <f>IFERROR(E81/E80/1000,)</f>
        <v>119.38262160285882</v>
      </c>
      <c r="F83" s="98">
        <f>IFERROR(F81/F80/1000,)</f>
        <v>84.819443783406754</v>
      </c>
      <c r="G83" s="98">
        <f>IFERROR(((E83/F83)-1)*100,IF(E83+F83&lt;&gt;0,100,0))</f>
        <v>40.749121047895478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9122</v>
      </c>
      <c r="C86" s="64">
        <f>C68+C74+C80</f>
        <v>8083</v>
      </c>
      <c r="D86" s="98">
        <f>IFERROR(((B86/C86)-1)*100,IF(B86+C86&lt;&gt;0,100,0))</f>
        <v>12.854138314982055</v>
      </c>
      <c r="E86" s="64">
        <f>E68+E74+E80</f>
        <v>326265</v>
      </c>
      <c r="F86" s="64">
        <f>F68+F74+F80</f>
        <v>322150</v>
      </c>
      <c r="G86" s="98">
        <f>IFERROR(((E86/F86)-1)*100,IF(E86+F86&lt;&gt;0,100,0))</f>
        <v>1.2773552692844969</v>
      </c>
    </row>
    <row r="87" spans="1:7" s="62" customFormat="1" ht="12" x14ac:dyDescent="0.2">
      <c r="A87" s="79" t="s">
        <v>54</v>
      </c>
      <c r="B87" s="64">
        <f t="shared" ref="B87:C87" si="1">B69+B75+B81</f>
        <v>673120478.34399998</v>
      </c>
      <c r="C87" s="64">
        <f t="shared" si="1"/>
        <v>680339080.33200014</v>
      </c>
      <c r="D87" s="98">
        <f>IFERROR(((B87/C87)-1)*100,IF(B87+C87&lt;&gt;0,100,0))</f>
        <v>-1.0610300358576352</v>
      </c>
      <c r="E87" s="64">
        <f t="shared" ref="E87:F87" si="2">E69+E75+E81</f>
        <v>25299742714.989998</v>
      </c>
      <c r="F87" s="64">
        <f t="shared" si="2"/>
        <v>22683608899.429996</v>
      </c>
      <c r="G87" s="98">
        <f>IFERROR(((E87/F87)-1)*100,IF(E87+F87&lt;&gt;0,100,0))</f>
        <v>11.533146366430881</v>
      </c>
    </row>
    <row r="88" spans="1:7" s="62" customFormat="1" ht="12" x14ac:dyDescent="0.2">
      <c r="A88" s="79" t="s">
        <v>55</v>
      </c>
      <c r="B88" s="64">
        <f t="shared" ref="B88:C88" si="3">B70+B76+B82</f>
        <v>869782841.29597008</v>
      </c>
      <c r="C88" s="64">
        <f t="shared" si="3"/>
        <v>644751501.6140101</v>
      </c>
      <c r="D88" s="98">
        <f>IFERROR(((B88/C88)-1)*100,IF(B88+C88&lt;&gt;0,100,0))</f>
        <v>34.902026458044347</v>
      </c>
      <c r="E88" s="64">
        <f t="shared" ref="E88:F88" si="4">E70+E76+E82</f>
        <v>23704138664.090374</v>
      </c>
      <c r="F88" s="64">
        <f t="shared" si="4"/>
        <v>21706866570.818336</v>
      </c>
      <c r="G88" s="98">
        <f>IFERROR(((E88/F88)-1)*100,IF(E88+F88&lt;&gt;0,100,0))</f>
        <v>9.2011073397257235</v>
      </c>
    </row>
    <row r="89" spans="1:7" s="63" customFormat="1" x14ac:dyDescent="0.2">
      <c r="A89" s="79" t="s">
        <v>95</v>
      </c>
      <c r="B89" s="98">
        <f>IFERROR((B75/B87)*100,IF(B75+B87&lt;&gt;0,100,0))</f>
        <v>67.456342978165964</v>
      </c>
      <c r="C89" s="98">
        <f>IFERROR((C75/C87)*100,IF(C75+C87&lt;&gt;0,100,0))</f>
        <v>79.366480495652738</v>
      </c>
      <c r="D89" s="98">
        <f>IFERROR(((B89/C89)-1)*100,IF(B89+C89&lt;&gt;0,100,0))</f>
        <v>-15.006508343455071</v>
      </c>
      <c r="E89" s="98">
        <f>IFERROR((E75/E87)*100,IF(E75+E87&lt;&gt;0,100,0))</f>
        <v>69.936603277564174</v>
      </c>
      <c r="F89" s="98">
        <f>IFERROR((F75/F87)*100,IF(F75+F87&lt;&gt;0,100,0))</f>
        <v>68.183759552187709</v>
      </c>
      <c r="G89" s="98">
        <f>IFERROR(((E89/F89)-1)*100,IF(E89+F89&lt;&gt;0,100,0))</f>
        <v>2.5707642654037688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69707129.548999995</v>
      </c>
      <c r="C97" s="135">
        <v>53659378.726999998</v>
      </c>
      <c r="D97" s="65">
        <f>B97-C97</f>
        <v>16047750.821999997</v>
      </c>
      <c r="E97" s="135">
        <v>2312879470.1690001</v>
      </c>
      <c r="F97" s="135">
        <v>2123722190.707</v>
      </c>
      <c r="G97" s="80">
        <f>E97-F97</f>
        <v>189157279.46200013</v>
      </c>
    </row>
    <row r="98" spans="1:7" s="62" customFormat="1" ht="13.5" x14ac:dyDescent="0.2">
      <c r="A98" s="114" t="s">
        <v>88</v>
      </c>
      <c r="B98" s="66">
        <v>64540515.906999998</v>
      </c>
      <c r="C98" s="135">
        <v>58628951.052000001</v>
      </c>
      <c r="D98" s="65">
        <f>B98-C98</f>
        <v>5911564.8549999967</v>
      </c>
      <c r="E98" s="135">
        <v>2269987883.434</v>
      </c>
      <c r="F98" s="135">
        <v>2083196304.796</v>
      </c>
      <c r="G98" s="80">
        <f>E98-F98</f>
        <v>186791578.63800001</v>
      </c>
    </row>
    <row r="99" spans="1:7" s="62" customFormat="1" ht="12" x14ac:dyDescent="0.2">
      <c r="A99" s="115" t="s">
        <v>16</v>
      </c>
      <c r="B99" s="65">
        <f>B97-B98</f>
        <v>5166613.6419999972</v>
      </c>
      <c r="C99" s="65">
        <f>C97-C98</f>
        <v>-4969572.325000003</v>
      </c>
      <c r="D99" s="82"/>
      <c r="E99" s="65">
        <f>E97-E98</f>
        <v>42891586.735000134</v>
      </c>
      <c r="F99" s="82">
        <f>F97-F98</f>
        <v>40525885.911000013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26007878.879999999</v>
      </c>
      <c r="C102" s="135">
        <v>14465855.385</v>
      </c>
      <c r="D102" s="65">
        <f>B102-C102</f>
        <v>11542023.494999999</v>
      </c>
      <c r="E102" s="135">
        <v>778512152.30400002</v>
      </c>
      <c r="F102" s="135">
        <v>771250232.23000002</v>
      </c>
      <c r="G102" s="80">
        <f>E102-F102</f>
        <v>7261920.074000001</v>
      </c>
    </row>
    <row r="103" spans="1:7" s="16" customFormat="1" ht="13.5" x14ac:dyDescent="0.2">
      <c r="A103" s="79" t="s">
        <v>88</v>
      </c>
      <c r="B103" s="66">
        <v>26938634.059</v>
      </c>
      <c r="C103" s="135">
        <v>13519191.432</v>
      </c>
      <c r="D103" s="65">
        <f>B103-C103</f>
        <v>13419442.627</v>
      </c>
      <c r="E103" s="135">
        <v>887872421.12199998</v>
      </c>
      <c r="F103" s="135">
        <v>828526417.046</v>
      </c>
      <c r="G103" s="80">
        <f>E103-F103</f>
        <v>59346004.075999975</v>
      </c>
    </row>
    <row r="104" spans="1:7" s="28" customFormat="1" ht="12" x14ac:dyDescent="0.2">
      <c r="A104" s="81" t="s">
        <v>16</v>
      </c>
      <c r="B104" s="65">
        <f>B102-B103</f>
        <v>-930755.1790000014</v>
      </c>
      <c r="C104" s="65">
        <f>C102-C103</f>
        <v>946663.95299999975</v>
      </c>
      <c r="D104" s="82"/>
      <c r="E104" s="65">
        <f>E102-E103</f>
        <v>-109360268.81799996</v>
      </c>
      <c r="F104" s="82">
        <f>F102-F103</f>
        <v>-57276184.815999985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840.56378435941701</v>
      </c>
      <c r="C111" s="137">
        <v>813.45942320316601</v>
      </c>
      <c r="D111" s="98">
        <f>IFERROR(((B111/C111)-1)*100,IF(B111+C111&lt;&gt;0,100,0))</f>
        <v>3.331986867829495</v>
      </c>
      <c r="E111" s="84"/>
      <c r="F111" s="136">
        <v>840.56378435941701</v>
      </c>
      <c r="G111" s="136">
        <v>831.72106915145503</v>
      </c>
    </row>
    <row r="112" spans="1:7" s="16" customFormat="1" ht="12" x14ac:dyDescent="0.2">
      <c r="A112" s="79" t="s">
        <v>50</v>
      </c>
      <c r="B112" s="136">
        <v>828.88241942737898</v>
      </c>
      <c r="C112" s="137">
        <v>803.26332976432195</v>
      </c>
      <c r="D112" s="98">
        <f>IFERROR(((B112/C112)-1)*100,IF(B112+C112&lt;&gt;0,100,0))</f>
        <v>3.1893762249265878</v>
      </c>
      <c r="E112" s="84"/>
      <c r="F112" s="136">
        <v>828.88241942737898</v>
      </c>
      <c r="G112" s="136">
        <v>820.173620480713</v>
      </c>
    </row>
    <row r="113" spans="1:7" s="16" customFormat="1" ht="12" x14ac:dyDescent="0.2">
      <c r="A113" s="79" t="s">
        <v>51</v>
      </c>
      <c r="B113" s="136">
        <v>897.381397018813</v>
      </c>
      <c r="C113" s="137">
        <v>857.233919550515</v>
      </c>
      <c r="D113" s="98">
        <f>IFERROR(((B113/C113)-1)*100,IF(B113+C113&lt;&gt;0,100,0))</f>
        <v>4.6833748120173713</v>
      </c>
      <c r="E113" s="84"/>
      <c r="F113" s="136">
        <v>897.381397018813</v>
      </c>
      <c r="G113" s="136">
        <v>887.73843333388197</v>
      </c>
    </row>
    <row r="114" spans="1:7" s="28" customFormat="1" ht="12" x14ac:dyDescent="0.2">
      <c r="A114" s="81" t="s">
        <v>52</v>
      </c>
      <c r="B114" s="85"/>
      <c r="C114" s="84"/>
      <c r="D114" s="86"/>
      <c r="E114" s="84"/>
      <c r="F114" s="71"/>
      <c r="G114" s="71"/>
    </row>
    <row r="115" spans="1:7" s="16" customFormat="1" ht="12" x14ac:dyDescent="0.2">
      <c r="A115" s="79" t="s">
        <v>56</v>
      </c>
      <c r="B115" s="136">
        <v>628.42874607197803</v>
      </c>
      <c r="C115" s="137">
        <v>604.92081458476105</v>
      </c>
      <c r="D115" s="98">
        <f>IFERROR(((B115/C115)-1)*100,IF(B115+C115&lt;&gt;0,100,0))</f>
        <v>3.8861171446635812</v>
      </c>
      <c r="E115" s="84"/>
      <c r="F115" s="136">
        <v>628.42874607197803</v>
      </c>
      <c r="G115" s="136">
        <v>626.11779912633199</v>
      </c>
    </row>
    <row r="116" spans="1:7" s="16" customFormat="1" ht="12" x14ac:dyDescent="0.2">
      <c r="A116" s="79" t="s">
        <v>57</v>
      </c>
      <c r="B116" s="136">
        <v>825.08636650532299</v>
      </c>
      <c r="C116" s="137">
        <v>802.83402662095898</v>
      </c>
      <c r="D116" s="98">
        <f>IFERROR(((B116/C116)-1)*100,IF(B116+C116&lt;&gt;0,100,0))</f>
        <v>2.7717235625925873</v>
      </c>
      <c r="E116" s="84"/>
      <c r="F116" s="136">
        <v>825.08636650532299</v>
      </c>
      <c r="G116" s="136">
        <v>819.77871782502905</v>
      </c>
    </row>
    <row r="117" spans="1:7" s="16" customFormat="1" ht="12" x14ac:dyDescent="0.2">
      <c r="A117" s="79" t="s">
        <v>59</v>
      </c>
      <c r="B117" s="136">
        <v>952.39926071414095</v>
      </c>
      <c r="C117" s="137">
        <v>923.00714473527603</v>
      </c>
      <c r="D117" s="98">
        <f>IFERROR(((B117/C117)-1)*100,IF(B117+C117&lt;&gt;0,100,0))</f>
        <v>3.1843866156956668</v>
      </c>
      <c r="E117" s="84"/>
      <c r="F117" s="136">
        <v>952.39926071414095</v>
      </c>
      <c r="G117" s="136">
        <v>945.428276957565</v>
      </c>
    </row>
    <row r="118" spans="1:7" s="16" customFormat="1" ht="12" x14ac:dyDescent="0.2">
      <c r="A118" s="79" t="s">
        <v>58</v>
      </c>
      <c r="B118" s="136">
        <v>902.878067167268</v>
      </c>
      <c r="C118" s="137">
        <v>870.83656297469304</v>
      </c>
      <c r="D118" s="98">
        <f>IFERROR(((B118/C118)-1)*100,IF(B118+C118&lt;&gt;0,100,0))</f>
        <v>3.6793935343188089</v>
      </c>
      <c r="E118" s="84"/>
      <c r="F118" s="136">
        <v>902.878067167268</v>
      </c>
      <c r="G118" s="136">
        <v>890.07524548721301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2</v>
      </c>
      <c r="D126" s="98">
        <f>IFERROR(((B126/C126)-1)*100,IF(B126+C126&lt;&gt;0,100,0))</f>
        <v>-100</v>
      </c>
      <c r="E126" s="66">
        <v>8</v>
      </c>
      <c r="F126" s="66">
        <v>13</v>
      </c>
      <c r="G126" s="98">
        <f>IFERROR(((E126/F126)-1)*100,IF(E126+F126&lt;&gt;0,100,0))</f>
        <v>-38.46153846153846</v>
      </c>
    </row>
    <row r="127" spans="1:7" s="16" customFormat="1" ht="12" x14ac:dyDescent="0.2">
      <c r="A127" s="79" t="s">
        <v>72</v>
      </c>
      <c r="B127" s="67">
        <v>139</v>
      </c>
      <c r="C127" s="66">
        <v>43</v>
      </c>
      <c r="D127" s="98">
        <f>IFERROR(((B127/C127)-1)*100,IF(B127+C127&lt;&gt;0,100,0))</f>
        <v>223.25581395348837</v>
      </c>
      <c r="E127" s="66">
        <v>10348</v>
      </c>
      <c r="F127" s="66">
        <v>7680</v>
      </c>
      <c r="G127" s="98">
        <f>IFERROR(((E127/F127)-1)*100,IF(E127+F127&lt;&gt;0,100,0))</f>
        <v>34.739583333333336</v>
      </c>
    </row>
    <row r="128" spans="1:7" s="16" customFormat="1" ht="12" x14ac:dyDescent="0.2">
      <c r="A128" s="79" t="s">
        <v>74</v>
      </c>
      <c r="B128" s="67">
        <v>2</v>
      </c>
      <c r="C128" s="66">
        <v>1</v>
      </c>
      <c r="D128" s="98">
        <f>IFERROR(((B128/C128)-1)*100,IF(B128+C128&lt;&gt;0,100,0))</f>
        <v>100</v>
      </c>
      <c r="E128" s="66">
        <v>266</v>
      </c>
      <c r="F128" s="66">
        <v>303</v>
      </c>
      <c r="G128" s="98">
        <f>IFERROR(((E128/F128)-1)*100,IF(E128+F128&lt;&gt;0,100,0))</f>
        <v>-12.211221122112214</v>
      </c>
    </row>
    <row r="129" spans="1:7" s="28" customFormat="1" ht="12" x14ac:dyDescent="0.2">
      <c r="A129" s="81" t="s">
        <v>34</v>
      </c>
      <c r="B129" s="82">
        <f>SUM(B126:B128)</f>
        <v>141</v>
      </c>
      <c r="C129" s="82">
        <f>SUM(C126:C128)</f>
        <v>46</v>
      </c>
      <c r="D129" s="98">
        <f>IFERROR(((B129/C129)-1)*100,IF(B129+C129&lt;&gt;0,100,0))</f>
        <v>206.52173913043475</v>
      </c>
      <c r="E129" s="82">
        <f>SUM(E126:E128)</f>
        <v>10622</v>
      </c>
      <c r="F129" s="82">
        <f>SUM(F126:F128)</f>
        <v>7996</v>
      </c>
      <c r="G129" s="98">
        <f>IFERROR(((E129/F129)-1)*100,IF(E129+F129&lt;&gt;0,100,0))</f>
        <v>32.841420710355187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44</v>
      </c>
      <c r="C132" s="66">
        <v>23</v>
      </c>
      <c r="D132" s="98">
        <f>IFERROR(((B132/C132)-1)*100,IF(B132+C132&lt;&gt;0,100,0))</f>
        <v>91.304347826086968</v>
      </c>
      <c r="E132" s="66">
        <v>813</v>
      </c>
      <c r="F132" s="66">
        <v>778</v>
      </c>
      <c r="G132" s="98">
        <f>IFERROR(((E132/F132)-1)*100,IF(E132+F132&lt;&gt;0,100,0))</f>
        <v>4.4987146529563038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44</v>
      </c>
      <c r="C134" s="82">
        <f>SUM(C132:C133)</f>
        <v>23</v>
      </c>
      <c r="D134" s="98">
        <f>IFERROR(((B134/C134)-1)*100,IF(B134+C134&lt;&gt;0,100,0))</f>
        <v>91.304347826086968</v>
      </c>
      <c r="E134" s="82">
        <f>SUM(E132:E133)</f>
        <v>813</v>
      </c>
      <c r="F134" s="82">
        <f>SUM(F132:F133)</f>
        <v>778</v>
      </c>
      <c r="G134" s="98">
        <f>IFERROR(((E134/F134)-1)*100,IF(E134+F134&lt;&gt;0,100,0))</f>
        <v>4.4987146529563038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69</v>
      </c>
      <c r="D137" s="98">
        <f>IFERROR(((B137/C137)-1)*100,IF(B137+C137&lt;&gt;0,100,0))</f>
        <v>-100</v>
      </c>
      <c r="E137" s="66">
        <v>422</v>
      </c>
      <c r="F137" s="66">
        <v>80940</v>
      </c>
      <c r="G137" s="98">
        <f>IFERROR(((E137/F137)-1)*100,IF(E137+F137&lt;&gt;0,100,0))</f>
        <v>-99.478626142821852</v>
      </c>
    </row>
    <row r="138" spans="1:7" s="16" customFormat="1" ht="12" x14ac:dyDescent="0.2">
      <c r="A138" s="79" t="s">
        <v>72</v>
      </c>
      <c r="B138" s="67">
        <v>13876</v>
      </c>
      <c r="C138" s="66">
        <v>15493</v>
      </c>
      <c r="D138" s="98">
        <f>IFERROR(((B138/C138)-1)*100,IF(B138+C138&lt;&gt;0,100,0))</f>
        <v>-10.43697153553218</v>
      </c>
      <c r="E138" s="66">
        <v>10030967</v>
      </c>
      <c r="F138" s="66">
        <v>8496033</v>
      </c>
      <c r="G138" s="98">
        <f>IFERROR(((E138/F138)-1)*100,IF(E138+F138&lt;&gt;0,100,0))</f>
        <v>18.066478790748587</v>
      </c>
    </row>
    <row r="139" spans="1:7" s="16" customFormat="1" ht="12" x14ac:dyDescent="0.2">
      <c r="A139" s="79" t="s">
        <v>74</v>
      </c>
      <c r="B139" s="67">
        <v>4</v>
      </c>
      <c r="C139" s="66">
        <v>2</v>
      </c>
      <c r="D139" s="98">
        <f>IFERROR(((B139/C139)-1)*100,IF(B139+C139&lt;&gt;0,100,0))</f>
        <v>100</v>
      </c>
      <c r="E139" s="66">
        <v>11937</v>
      </c>
      <c r="F139" s="66">
        <v>13318</v>
      </c>
      <c r="G139" s="98">
        <f>IFERROR(((E139/F139)-1)*100,IF(E139+F139&lt;&gt;0,100,0))</f>
        <v>-10.369424838564345</v>
      </c>
    </row>
    <row r="140" spans="1:7" s="16" customFormat="1" ht="12" x14ac:dyDescent="0.2">
      <c r="A140" s="81" t="s">
        <v>34</v>
      </c>
      <c r="B140" s="82">
        <f>SUM(B137:B139)</f>
        <v>13880</v>
      </c>
      <c r="C140" s="82">
        <f>SUM(C137:C139)</f>
        <v>15564</v>
      </c>
      <c r="D140" s="98">
        <f>IFERROR(((B140/C140)-1)*100,IF(B140+C140&lt;&gt;0,100,0))</f>
        <v>-10.819840657928548</v>
      </c>
      <c r="E140" s="82">
        <f>SUM(E137:E139)</f>
        <v>10043326</v>
      </c>
      <c r="F140" s="82">
        <f>SUM(F137:F139)</f>
        <v>8590291</v>
      </c>
      <c r="G140" s="98">
        <f>IFERROR(((E140/F140)-1)*100,IF(E140+F140&lt;&gt;0,100,0))</f>
        <v>16.914851895005654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28300</v>
      </c>
      <c r="C143" s="66">
        <v>12150</v>
      </c>
      <c r="D143" s="98">
        <f>IFERROR(((B143/C143)-1)*100,)</f>
        <v>132.92181069958846</v>
      </c>
      <c r="E143" s="66">
        <v>461368</v>
      </c>
      <c r="F143" s="66">
        <v>367280</v>
      </c>
      <c r="G143" s="98">
        <f>IFERROR(((E143/F143)-1)*100,)</f>
        <v>25.617512524504459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28300</v>
      </c>
      <c r="C145" s="82">
        <f>SUM(C143:C144)</f>
        <v>12150</v>
      </c>
      <c r="D145" s="98">
        <f>IFERROR(((B145/C145)-1)*100,)</f>
        <v>132.92181069958846</v>
      </c>
      <c r="E145" s="82">
        <f>SUM(E143:E144)</f>
        <v>461368</v>
      </c>
      <c r="F145" s="82">
        <f>SUM(F143:F144)</f>
        <v>367280</v>
      </c>
      <c r="G145" s="98">
        <f>IFERROR(((E145/F145)-1)*100,)</f>
        <v>25.617512524504459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1638.7025000000001</v>
      </c>
      <c r="D148" s="98">
        <f>IFERROR(((B148/C148)-1)*100,IF(B148+C148&lt;&gt;0,100,0))</f>
        <v>-100</v>
      </c>
      <c r="E148" s="66">
        <v>9842.2469999999994</v>
      </c>
      <c r="F148" s="66">
        <v>1933655.365</v>
      </c>
      <c r="G148" s="98">
        <f>IFERROR(((E148/F148)-1)*100,IF(E148+F148&lt;&gt;0,100,0))</f>
        <v>-99.491003041278773</v>
      </c>
    </row>
    <row r="149" spans="1:7" s="32" customFormat="1" x14ac:dyDescent="0.2">
      <c r="A149" s="79" t="s">
        <v>72</v>
      </c>
      <c r="B149" s="67">
        <v>1176864.5079000001</v>
      </c>
      <c r="C149" s="66">
        <v>1864010.79675</v>
      </c>
      <c r="D149" s="98">
        <f>IFERROR(((B149/C149)-1)*100,IF(B149+C149&lt;&gt;0,100,0))</f>
        <v>-36.863857765635011</v>
      </c>
      <c r="E149" s="66">
        <v>893423275.03937995</v>
      </c>
      <c r="F149" s="66">
        <v>798609128.24491</v>
      </c>
      <c r="G149" s="98">
        <f>IFERROR(((E149/F149)-1)*100,IF(E149+F149&lt;&gt;0,100,0))</f>
        <v>11.872409598277622</v>
      </c>
    </row>
    <row r="150" spans="1:7" s="32" customFormat="1" x14ac:dyDescent="0.2">
      <c r="A150" s="79" t="s">
        <v>74</v>
      </c>
      <c r="B150" s="67">
        <v>33294.54</v>
      </c>
      <c r="C150" s="66">
        <v>16123.46</v>
      </c>
      <c r="D150" s="98">
        <f>IFERROR(((B150/C150)-1)*100,IF(B150+C150&lt;&gt;0,100,0))</f>
        <v>106.4974887524142</v>
      </c>
      <c r="E150" s="66">
        <v>79229626.599999994</v>
      </c>
      <c r="F150" s="66">
        <v>75668104.140000001</v>
      </c>
      <c r="G150" s="98">
        <f>IFERROR(((E150/F150)-1)*100,IF(E150+F150&lt;&gt;0,100,0))</f>
        <v>4.7067684600773374</v>
      </c>
    </row>
    <row r="151" spans="1:7" s="16" customFormat="1" ht="12" x14ac:dyDescent="0.2">
      <c r="A151" s="81" t="s">
        <v>34</v>
      </c>
      <c r="B151" s="82">
        <f>SUM(B148:B150)</f>
        <v>1210159.0479000001</v>
      </c>
      <c r="C151" s="82">
        <f>SUM(C148:C150)</f>
        <v>1881772.9592499998</v>
      </c>
      <c r="D151" s="98">
        <f>IFERROR(((B151/C151)-1)*100,IF(B151+C151&lt;&gt;0,100,0))</f>
        <v>-35.690485828730289</v>
      </c>
      <c r="E151" s="82">
        <f>SUM(E148:E150)</f>
        <v>972662743.88637996</v>
      </c>
      <c r="F151" s="82">
        <f>SUM(F148:F150)</f>
        <v>876210887.74991</v>
      </c>
      <c r="G151" s="98">
        <f>IFERROR(((E151/F151)-1)*100,IF(E151+F151&lt;&gt;0,100,0))</f>
        <v>11.007835840085956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61032.275000000001</v>
      </c>
      <c r="C154" s="66">
        <v>18569</v>
      </c>
      <c r="D154" s="98">
        <f>IFERROR(((B154/C154)-1)*100,IF(B154+C154&lt;&gt;0,100,0))</f>
        <v>228.67830793257582</v>
      </c>
      <c r="E154" s="66">
        <v>805236.22201000003</v>
      </c>
      <c r="F154" s="66">
        <v>697482.84832999995</v>
      </c>
      <c r="G154" s="98">
        <f>IFERROR(((E154/F154)-1)*100,IF(E154+F154&lt;&gt;0,100,0))</f>
        <v>15.448892247027523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61032.275000000001</v>
      </c>
      <c r="C156" s="82">
        <f>SUM(C154:C155)</f>
        <v>18569</v>
      </c>
      <c r="D156" s="98">
        <f>IFERROR(((B156/C156)-1)*100,IF(B156+C156&lt;&gt;0,100,0))</f>
        <v>228.67830793257582</v>
      </c>
      <c r="E156" s="82">
        <f>SUM(E154:E155)</f>
        <v>805236.22201000003</v>
      </c>
      <c r="F156" s="82">
        <f>SUM(F154:F155)</f>
        <v>697482.84832999995</v>
      </c>
      <c r="G156" s="98">
        <f>IFERROR(((E156/F156)-1)*100,IF(E156+F156&lt;&gt;0,100,0))</f>
        <v>15.448892247027523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30540</v>
      </c>
      <c r="D159" s="98">
        <f>IFERROR(((B159/C159)-1)*100,IF(B159+C159&lt;&gt;0,100,0))</f>
        <v>-98.641126391617547</v>
      </c>
      <c r="E159" s="78"/>
      <c r="F159" s="78"/>
      <c r="G159" s="65"/>
    </row>
    <row r="160" spans="1:7" s="16" customFormat="1" ht="12" x14ac:dyDescent="0.2">
      <c r="A160" s="79" t="s">
        <v>72</v>
      </c>
      <c r="B160" s="67">
        <v>1325720</v>
      </c>
      <c r="C160" s="66">
        <v>942915</v>
      </c>
      <c r="D160" s="98">
        <f>IFERROR(((B160/C160)-1)*100,IF(B160+C160&lt;&gt;0,100,0))</f>
        <v>40.598039059724364</v>
      </c>
      <c r="E160" s="78"/>
      <c r="F160" s="78"/>
      <c r="G160" s="65"/>
    </row>
    <row r="161" spans="1:7" s="16" customFormat="1" ht="12" x14ac:dyDescent="0.2">
      <c r="A161" s="79" t="s">
        <v>74</v>
      </c>
      <c r="B161" s="67">
        <v>1708</v>
      </c>
      <c r="C161" s="66">
        <v>1580</v>
      </c>
      <c r="D161" s="98">
        <f>IFERROR(((B161/C161)-1)*100,IF(B161+C161&lt;&gt;0,100,0))</f>
        <v>8.1012658227848089</v>
      </c>
      <c r="E161" s="78"/>
      <c r="F161" s="78"/>
      <c r="G161" s="65"/>
    </row>
    <row r="162" spans="1:7" s="28" customFormat="1" ht="12" x14ac:dyDescent="0.2">
      <c r="A162" s="81" t="s">
        <v>34</v>
      </c>
      <c r="B162" s="82">
        <f>SUM(B159:B161)</f>
        <v>1327843</v>
      </c>
      <c r="C162" s="82">
        <f>SUM(C159:C161)</f>
        <v>975035</v>
      </c>
      <c r="D162" s="98">
        <f>IFERROR(((B162/C162)-1)*100,IF(B162+C162&lt;&gt;0,100,0))</f>
        <v>36.184136979698152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162242</v>
      </c>
      <c r="C165" s="66">
        <v>118614</v>
      </c>
      <c r="D165" s="98">
        <f>IFERROR(((B165/C165)-1)*100,IF(B165+C165&lt;&gt;0,100,0))</f>
        <v>36.78149290977457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162242</v>
      </c>
      <c r="C167" s="82">
        <f>SUM(C165:C166)</f>
        <v>118614</v>
      </c>
      <c r="D167" s="98">
        <f>IFERROR(((B167/C167)-1)*100,IF(B167+C167&lt;&gt;0,100,0))</f>
        <v>36.78149290977457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15961</v>
      </c>
      <c r="C175" s="113">
        <v>7394</v>
      </c>
      <c r="D175" s="111">
        <f>IFERROR(((B175/C175)-1)*100,IF(B175+C175&lt;&gt;0,100,0))</f>
        <v>115.86421422775221</v>
      </c>
      <c r="E175" s="113">
        <v>336764</v>
      </c>
      <c r="F175" s="113">
        <v>299418</v>
      </c>
      <c r="G175" s="111">
        <f>IFERROR(((E175/F175)-1)*100,IF(E175+F175&lt;&gt;0,100,0))</f>
        <v>12.472864022871043</v>
      </c>
    </row>
    <row r="176" spans="1:7" x14ac:dyDescent="0.2">
      <c r="A176" s="101" t="s">
        <v>32</v>
      </c>
      <c r="B176" s="112">
        <v>96631</v>
      </c>
      <c r="C176" s="113">
        <v>73180</v>
      </c>
      <c r="D176" s="111">
        <f t="shared" ref="D176:D178" si="5">IFERROR(((B176/C176)-1)*100,IF(B176+C176&lt;&gt;0,100,0))</f>
        <v>32.045640885487849</v>
      </c>
      <c r="E176" s="113">
        <v>2192087</v>
      </c>
      <c r="F176" s="113">
        <v>2162724</v>
      </c>
      <c r="G176" s="111">
        <f>IFERROR(((E176/F176)-1)*100,IF(E176+F176&lt;&gt;0,100,0))</f>
        <v>1.3576859553045217</v>
      </c>
    </row>
    <row r="177" spans="1:7" x14ac:dyDescent="0.2">
      <c r="A177" s="101" t="s">
        <v>92</v>
      </c>
      <c r="B177" s="112">
        <v>42957444</v>
      </c>
      <c r="C177" s="113">
        <v>25476877</v>
      </c>
      <c r="D177" s="111">
        <f t="shared" si="5"/>
        <v>68.613460747170848</v>
      </c>
      <c r="E177" s="113">
        <v>913653837</v>
      </c>
      <c r="F177" s="113">
        <v>713041237</v>
      </c>
      <c r="G177" s="111">
        <f>IFERROR(((E177/F177)-1)*100,IF(E177+F177&lt;&gt;0,100,0))</f>
        <v>28.134782336578933</v>
      </c>
    </row>
    <row r="178" spans="1:7" x14ac:dyDescent="0.2">
      <c r="A178" s="101" t="s">
        <v>93</v>
      </c>
      <c r="B178" s="112">
        <v>122299</v>
      </c>
      <c r="C178" s="113">
        <v>145909</v>
      </c>
      <c r="D178" s="111">
        <f t="shared" si="5"/>
        <v>-16.181318493033324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375</v>
      </c>
      <c r="C181" s="113">
        <v>228</v>
      </c>
      <c r="D181" s="111">
        <f t="shared" ref="D181:D184" si="6">IFERROR(((B181/C181)-1)*100,IF(B181+C181&lt;&gt;0,100,0))</f>
        <v>64.473684210526301</v>
      </c>
      <c r="E181" s="113">
        <v>12733</v>
      </c>
      <c r="F181" s="113">
        <v>13945</v>
      </c>
      <c r="G181" s="111">
        <f t="shared" ref="G181" si="7">IFERROR(((E181/F181)-1)*100,IF(E181+F181&lt;&gt;0,100,0))</f>
        <v>-8.6912871997131607</v>
      </c>
    </row>
    <row r="182" spans="1:7" x14ac:dyDescent="0.2">
      <c r="A182" s="101" t="s">
        <v>32</v>
      </c>
      <c r="B182" s="112">
        <v>4939</v>
      </c>
      <c r="C182" s="113">
        <v>2028</v>
      </c>
      <c r="D182" s="111">
        <f t="shared" si="6"/>
        <v>143.54043392504931</v>
      </c>
      <c r="E182" s="113">
        <v>178759</v>
      </c>
      <c r="F182" s="113">
        <v>180661</v>
      </c>
      <c r="G182" s="111">
        <f t="shared" ref="G182" si="8">IFERROR(((E182/F182)-1)*100,IF(E182+F182&lt;&gt;0,100,0))</f>
        <v>-1.0528005490947123</v>
      </c>
    </row>
    <row r="183" spans="1:7" x14ac:dyDescent="0.2">
      <c r="A183" s="101" t="s">
        <v>92</v>
      </c>
      <c r="B183" s="112">
        <v>72203</v>
      </c>
      <c r="C183" s="113">
        <v>31372</v>
      </c>
      <c r="D183" s="111">
        <f t="shared" si="6"/>
        <v>130.15109014407753</v>
      </c>
      <c r="E183" s="113">
        <v>3559371</v>
      </c>
      <c r="F183" s="113">
        <v>3613462</v>
      </c>
      <c r="G183" s="111">
        <f t="shared" ref="G183" si="9">IFERROR(((E183/F183)-1)*100,IF(E183+F183&lt;&gt;0,100,0))</f>
        <v>-1.4969300908657668</v>
      </c>
    </row>
    <row r="184" spans="1:7" x14ac:dyDescent="0.2">
      <c r="A184" s="101" t="s">
        <v>93</v>
      </c>
      <c r="B184" s="112">
        <v>36133</v>
      </c>
      <c r="C184" s="113">
        <v>41507</v>
      </c>
      <c r="D184" s="111">
        <f t="shared" si="6"/>
        <v>-12.947213722986483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2022-08-29T06:43:58Z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