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C8CFC04F-11D7-452F-A7DC-1DF625A8BF80}" xr6:coauthVersionLast="47" xr6:coauthVersionMax="47" xr10:uidLastSave="{00000000-0000-0000-0000-000000000000}"/>
  <bookViews>
    <workbookView xWindow="7185" yWindow="2010" windowWidth="11085"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<sst xmlns="http://schemas.openxmlformats.org/spreadsheetml/2006/main" count="270" uniqueCount="102">
  <si>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</si>
  <si>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</si>
  <si>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</si>
  <si>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</si>
  <si>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</si>
  <si>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</si>
  <si>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</si>
  <si>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</si>
  <si>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</si>
  <si>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</si>
  <si>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</si>
  <si>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</si>
  <si>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</si>
  <si>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</si>
  <si>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</si>
  <si>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</si>
  <si>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</si>
  <si>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</si>
  <si>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</si>
  <si>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</si>
  <si>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</si>
  <si>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</si>
  <si>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</si>
  <si>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</si>
  <si>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</si>
  <si>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</si>
  <si>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</si>
  <si>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</si>
  <si>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</si>
  <si>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</si>
  <si>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</si>
  <si>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</si>
  <si>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</si>
  <si>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</si>
  <si>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</si>
  <si>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</si>
  <si>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</si>
  <si>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</si>
  <si>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</si>
  <si>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</si>
  <si>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</si>
  <si>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</si>
  <si>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</si>
  <si>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</si>
  <si>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</si>
  <si>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</si>
  <si>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</si>
  <si>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</si>
  <si>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</si>
  <si>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</si>
  <si>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</si>
  <si>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</si>
  <si>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</si>
  <si>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</si>
  <si>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</si>
  <si>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</si>
  <si>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</si>
  <si>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</si>
  <si>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</si>
  <si>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</si>
  <si>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</si>
  <si>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</si>
  <si>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</si>
  <si>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</si>
  <si>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</si>
  <si>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</si>
  <si>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</si>
  <si>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</si>
  <si>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</si>
  <si>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</si>
  <si>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</si>
  <si>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</si>
  <si>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</si>
  <si>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</si>
  <si>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</si>
  <si>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</si>
  <si>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</si>
  <si>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</si>
  <si>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</si>
  <si>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</si>
  <si>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</si>
  <si>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</si>
  <si>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</si>
  <si>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</si>
  <si>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</si>
  <si>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</si>
  <si>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</si>
  <si>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</si>
  <si>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</si>
  <si>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</si>
  <si>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</si>
  <si>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</si>
  <si>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</si>
  <si>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</si>
  <si>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</si>
  <si>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</si>
  <si>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</si>
  <si>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</si>
  <si>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</si>
  <si>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 September 2022</t>
  </si>
  <si>
    <t>02.09.2022</t>
  </si>
  <si>
    <t>03.09.2021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</si>
</sst>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1593969</v>
      </c>
      <c r="C11" s="67">
        <v>1456651</v>
      </c>
      <c r="D11" s="98">
        <f>IFERROR(((B11/C11)-1)*100,IF(B11+C11&lt;&gt;0,100,0))</f>
        <v>9.4269663769839251</v>
      </c>
      <c r="E11" s="67">
        <v>54993629</v>
      </c>
      <c r="F11" s="67">
        <v>56407811</v>
      </c>
      <c r="G11" s="98">
        <f>IFERROR(((E11/F11)-1)*100,IF(E11+F11&lt;&gt;0,100,0))</f>
        <v>-2.5070676825236116</v>
      </c>
    </row>
    <row r="12" spans="1:7" s="16" customFormat="1" ht="12" x14ac:dyDescent="0.2">
      <c r="A12" s="64" t="s">
        <v>9</v>
      </c>
      <c r="B12" s="67">
        <v>1629176.784</v>
      </c>
      <c r="C12" s="67">
        <v>3496495.7570000002</v>
      </c>
      <c r="D12" s="98">
        <f>IFERROR(((B12/C12)-1)*100,IF(B12+C12&lt;&gt;0,100,0))</f>
        <v>-53.405440840636501</v>
      </c>
      <c r="E12" s="67">
        <v>55061988.075999998</v>
      </c>
      <c r="F12" s="67">
        <v>88130865.886999995</v>
      </c>
      <c r="G12" s="98">
        <f>IFERROR(((E12/F12)-1)*100,IF(E12+F12&lt;&gt;0,100,0))</f>
        <v>-37.522470110982894</v>
      </c>
    </row>
    <row r="13" spans="1:7" s="16" customFormat="1" ht="12" x14ac:dyDescent="0.2">
      <c r="A13" s="64" t="s">
        <v>10</v>
      </c>
      <c r="B13" s="67">
        <v>125126198.562648</v>
      </c>
      <c r="C13" s="67">
        <v>98193744.5200831</v>
      </c>
      <c r="D13" s="98">
        <f>IFERROR(((B13/C13)-1)*100,IF(B13+C13&lt;&gt;0,100,0))</f>
        <v>27.427871474090225</v>
      </c>
      <c r="E13" s="67">
        <v>4043481922.0227699</v>
      </c>
      <c r="F13" s="67">
        <v>4051056270.5037599</v>
      </c>
      <c r="G13" s="98">
        <f>IFERROR(((E13/F13)-1)*100,IF(E13+F13&lt;&gt;0,100,0))</f>
        <v>-0.18697218639345259</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449</v>
      </c>
      <c r="C16" s="67">
        <v>364</v>
      </c>
      <c r="D16" s="98">
        <f>IFERROR(((B16/C16)-1)*100,IF(B16+C16&lt;&gt;0,100,0))</f>
        <v>23.351648351648358</v>
      </c>
      <c r="E16" s="67">
        <v>13878</v>
      </c>
      <c r="F16" s="67">
        <v>11971</v>
      </c>
      <c r="G16" s="98">
        <f>IFERROR(((E16/F16)-1)*100,IF(E16+F16&lt;&gt;0,100,0))</f>
        <v>15.930164564363869</v>
      </c>
    </row>
    <row r="17" spans="1:7" s="16" customFormat="1" ht="12" x14ac:dyDescent="0.2">
      <c r="A17" s="64" t="s">
        <v>9</v>
      </c>
      <c r="B17" s="67">
        <v>231288.568</v>
      </c>
      <c r="C17" s="67">
        <v>285211.96299999999</v>
      </c>
      <c r="D17" s="98">
        <f>IFERROR(((B17/C17)-1)*100,IF(B17+C17&lt;&gt;0,100,0))</f>
        <v>-18.906428199156565</v>
      </c>
      <c r="E17" s="67">
        <v>5727300.6969999997</v>
      </c>
      <c r="F17" s="67">
        <v>8141964.1610000003</v>
      </c>
      <c r="G17" s="98">
        <f>IFERROR(((E17/F17)-1)*100,IF(E17+F17&lt;&gt;0,100,0))</f>
        <v>-29.657014158404628</v>
      </c>
    </row>
    <row r="18" spans="1:7" s="16" customFormat="1" ht="12" x14ac:dyDescent="0.2">
      <c r="A18" s="64" t="s">
        <v>10</v>
      </c>
      <c r="B18" s="67">
        <v>23866778.863323499</v>
      </c>
      <c r="C18" s="67">
        <v>7684364.3427780997</v>
      </c>
      <c r="D18" s="98">
        <f>IFERROR(((B18/C18)-1)*100,IF(B18+C18&lt;&gt;0,100,0))</f>
        <v>210.58885027691215</v>
      </c>
      <c r="E18" s="67">
        <v>399992393.52370501</v>
      </c>
      <c r="F18" s="67">
        <v>364526958.89128602</v>
      </c>
      <c r="G18" s="98">
        <f>IFERROR(((E18/F18)-1)*100,IF(E18+F18&lt;&gt;0,100,0))</f>
        <v>9.7291664628283314</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17506328.170430001</v>
      </c>
      <c r="C24" s="66">
        <v>21252391.590840001</v>
      </c>
      <c r="D24" s="65">
        <f>B24-C24</f>
        <v>-3746063.4204099998</v>
      </c>
      <c r="E24" s="67">
        <v>642157029.43113995</v>
      </c>
      <c r="F24" s="67">
        <v>731746153.12933004</v>
      </c>
      <c r="G24" s="65">
        <f>E24-F24</f>
        <v>-89589123.698190093</v>
      </c>
    </row>
    <row r="25" spans="1:7" s="16" customFormat="1" ht="12" x14ac:dyDescent="0.2">
      <c r="A25" s="68" t="s">
        <v>15</v>
      </c>
      <c r="B25" s="66">
        <v>32460732.689860001</v>
      </c>
      <c r="C25" s="66">
        <v>17913817.243689999</v>
      </c>
      <c r="D25" s="65">
        <f>B25-C25</f>
        <v>14546915.446170002</v>
      </c>
      <c r="E25" s="67">
        <v>701988778.94140005</v>
      </c>
      <c r="F25" s="67">
        <v>816461637.98117995</v>
      </c>
      <c r="G25" s="65">
        <f>E25-F25</f>
        <v>-114472859.0397799</v>
      </c>
    </row>
    <row r="26" spans="1:7" s="28" customFormat="1" ht="12" x14ac:dyDescent="0.2">
      <c r="A26" s="69" t="s">
        <v>16</v>
      </c>
      <c r="B26" s="70">
        <f>B24-B25</f>
        <v>-14954404.51943</v>
      </c>
      <c r="C26" s="70">
        <f>C24-C25</f>
        <v>3338574.3471500017</v>
      </c>
      <c r="D26" s="70"/>
      <c r="E26" s="70">
        <f>E24-E25</f>
        <v>-59831749.510260105</v>
      </c>
      <c r="F26" s="70">
        <f>F24-F25</f>
        <v>-84715484.851849914</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67378.311700139995</v>
      </c>
      <c r="C33" s="132">
        <v>66371.846655500005</v>
      </c>
      <c r="D33" s="98">
        <f t="shared" ref="D33:D42" si="0">IFERROR(((B33/C33)-1)*100,IF(B33+C33&lt;&gt;0,100,0))</f>
        <v>1.5164035586714864</v>
      </c>
      <c r="E33" s="64"/>
      <c r="F33" s="132">
        <v>70173.09</v>
      </c>
      <c r="G33" s="132">
        <v>65830.5</v>
      </c>
    </row>
    <row r="34" spans="1:7" s="16" customFormat="1" ht="12" x14ac:dyDescent="0.2">
      <c r="A34" s="64" t="s">
        <v>23</v>
      </c>
      <c r="B34" s="132">
        <v>75953.71333282</v>
      </c>
      <c r="C34" s="132">
        <v>76334.268817239994</v>
      </c>
      <c r="D34" s="98">
        <f t="shared" si="0"/>
        <v>-0.49853819302457802</v>
      </c>
      <c r="E34" s="64"/>
      <c r="F34" s="132">
        <v>77753.06</v>
      </c>
      <c r="G34" s="132">
        <v>74472.06</v>
      </c>
    </row>
    <row r="35" spans="1:7" s="16" customFormat="1" ht="12" x14ac:dyDescent="0.2">
      <c r="A35" s="64" t="s">
        <v>24</v>
      </c>
      <c r="B35" s="132">
        <v>68922.791457739993</v>
      </c>
      <c r="C35" s="132">
        <v>59787.638146650002</v>
      </c>
      <c r="D35" s="98">
        <f t="shared" si="0"/>
        <v>15.27933464888318</v>
      </c>
      <c r="E35" s="64"/>
      <c r="F35" s="132">
        <v>70703.990000000005</v>
      </c>
      <c r="G35" s="132">
        <v>67735.289999999994</v>
      </c>
    </row>
    <row r="36" spans="1:7" s="16" customFormat="1" ht="12" x14ac:dyDescent="0.2">
      <c r="A36" s="64" t="s">
        <v>25</v>
      </c>
      <c r="B36" s="132">
        <v>60854.015699030002</v>
      </c>
      <c r="C36" s="132">
        <v>60106.718239549999</v>
      </c>
      <c r="D36" s="98">
        <f t="shared" si="0"/>
        <v>1.2432844137351129</v>
      </c>
      <c r="E36" s="64"/>
      <c r="F36" s="132">
        <v>63507.94</v>
      </c>
      <c r="G36" s="132">
        <v>59317.06</v>
      </c>
    </row>
    <row r="37" spans="1:7" s="16" customFormat="1" ht="12" x14ac:dyDescent="0.2">
      <c r="A37" s="64" t="s">
        <v>79</v>
      </c>
      <c r="B37" s="132">
        <v>60274.711778860001</v>
      </c>
      <c r="C37" s="132">
        <v>63894.986742169996</v>
      </c>
      <c r="D37" s="98">
        <f t="shared" si="0"/>
        <v>-5.6659765466711587</v>
      </c>
      <c r="E37" s="64"/>
      <c r="F37" s="132">
        <v>64512.17</v>
      </c>
      <c r="G37" s="132">
        <v>57567.03</v>
      </c>
    </row>
    <row r="38" spans="1:7" s="16" customFormat="1" ht="12" x14ac:dyDescent="0.2">
      <c r="A38" s="64" t="s">
        <v>26</v>
      </c>
      <c r="B38" s="132">
        <v>83359.929588240004</v>
      </c>
      <c r="C38" s="132">
        <v>83563.558084100005</v>
      </c>
      <c r="D38" s="98">
        <f t="shared" si="0"/>
        <v>-0.24368097832199176</v>
      </c>
      <c r="E38" s="64"/>
      <c r="F38" s="132">
        <v>85474.81</v>
      </c>
      <c r="G38" s="132">
        <v>81637.62</v>
      </c>
    </row>
    <row r="39" spans="1:7" s="16" customFormat="1" ht="12" x14ac:dyDescent="0.2">
      <c r="A39" s="64" t="s">
        <v>27</v>
      </c>
      <c r="B39" s="132">
        <v>15066.29193207</v>
      </c>
      <c r="C39" s="132">
        <v>14222.522386889999</v>
      </c>
      <c r="D39" s="98">
        <f t="shared" si="0"/>
        <v>5.9326294044562022</v>
      </c>
      <c r="E39" s="64"/>
      <c r="F39" s="132">
        <v>15758.35</v>
      </c>
      <c r="G39" s="132">
        <v>14643.05</v>
      </c>
    </row>
    <row r="40" spans="1:7" s="16" customFormat="1" ht="12" x14ac:dyDescent="0.2">
      <c r="A40" s="64" t="s">
        <v>28</v>
      </c>
      <c r="B40" s="132">
        <v>84299.380232850002</v>
      </c>
      <c r="C40" s="132">
        <v>83041.106821630005</v>
      </c>
      <c r="D40" s="98">
        <f t="shared" si="0"/>
        <v>1.5152416187355744</v>
      </c>
      <c r="E40" s="64"/>
      <c r="F40" s="132">
        <v>87095.99</v>
      </c>
      <c r="G40" s="132">
        <v>82336.17</v>
      </c>
    </row>
    <row r="41" spans="1:7" s="16" customFormat="1" ht="12" x14ac:dyDescent="0.2">
      <c r="A41" s="64" t="s">
        <v>29</v>
      </c>
      <c r="B41" s="72"/>
      <c r="C41" s="72"/>
      <c r="D41" s="98">
        <f t="shared" si="0"/>
        <v>0</v>
      </c>
      <c r="E41" s="64"/>
      <c r="F41" s="72"/>
      <c r="G41" s="72"/>
    </row>
    <row r="42" spans="1:7" s="16" customFormat="1" ht="12" x14ac:dyDescent="0.2">
      <c r="A42" s="64" t="s">
        <v>78</v>
      </c>
      <c r="B42" s="132">
        <v>1264.9068462800001</v>
      </c>
      <c r="C42" s="132">
        <v>1142.7338459600001</v>
      </c>
      <c r="D42" s="98">
        <f t="shared" si="0"/>
        <v>10.691290955626132</v>
      </c>
      <c r="E42" s="64"/>
      <c r="F42" s="132">
        <v>1308.24</v>
      </c>
      <c r="G42" s="132">
        <v>1218.8</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19393.313818359398</v>
      </c>
      <c r="D48" s="72"/>
      <c r="E48" s="133">
        <v>19064.066637772099</v>
      </c>
      <c r="F48" s="72"/>
      <c r="G48" s="98">
        <f>IFERROR(((C48/E48)-1)*100,IF(C48+E48&lt;&gt;0,100,0))</f>
        <v>1.7270563875125822</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3080</v>
      </c>
      <c r="D54" s="75"/>
      <c r="E54" s="134">
        <v>872238</v>
      </c>
      <c r="F54" s="134">
        <v>94920291.909999996</v>
      </c>
      <c r="G54" s="134">
        <v>9188174.9759999998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6477</v>
      </c>
      <c r="C68" s="66">
        <v>6262</v>
      </c>
      <c r="D68" s="98">
        <f>IFERROR(((B68/C68)-1)*100,IF(B68+C68&lt;&gt;0,100,0))</f>
        <v>3.4334078569147275</v>
      </c>
      <c r="E68" s="66">
        <v>233137</v>
      </c>
      <c r="F68" s="66">
        <v>225175</v>
      </c>
      <c r="G68" s="98">
        <f>IFERROR(((E68/F68)-1)*100,IF(E68+F68&lt;&gt;0,100,0))</f>
        <v>3.535916509381587</v>
      </c>
    </row>
    <row r="69" spans="1:7" s="16" customFormat="1" ht="12" x14ac:dyDescent="0.2">
      <c r="A69" s="79" t="s">
        <v>54</v>
      </c>
      <c r="B69" s="67">
        <v>150334342.729</v>
      </c>
      <c r="C69" s="66">
        <v>147746328.76300001</v>
      </c>
      <c r="D69" s="98">
        <f>IFERROR(((B69/C69)-1)*100,IF(B69+C69&lt;&gt;0,100,0))</f>
        <v>1.7516604220680243</v>
      </c>
      <c r="E69" s="66">
        <v>6952421456.125</v>
      </c>
      <c r="F69" s="66">
        <v>6902721548.7150002</v>
      </c>
      <c r="G69" s="98">
        <f>IFERROR(((E69/F69)-1)*100,IF(E69+F69&lt;&gt;0,100,0))</f>
        <v>0.72000452371212553</v>
      </c>
    </row>
    <row r="70" spans="1:7" s="62" customFormat="1" ht="12" x14ac:dyDescent="0.2">
      <c r="A70" s="79" t="s">
        <v>55</v>
      </c>
      <c r="B70" s="67">
        <v>138845133.62481001</v>
      </c>
      <c r="C70" s="66">
        <v>148221807.37996</v>
      </c>
      <c r="D70" s="98">
        <f>IFERROR(((B70/C70)-1)*100,IF(B70+C70&lt;&gt;0,100,0))</f>
        <v>-6.3261094442825794</v>
      </c>
      <c r="E70" s="66">
        <v>6654745336.3522501</v>
      </c>
      <c r="F70" s="66">
        <v>6789326192.5338697</v>
      </c>
      <c r="G70" s="98">
        <f>IFERROR(((E70/F70)-1)*100,IF(E70+F70&lt;&gt;0,100,0))</f>
        <v>-1.9822417183256946</v>
      </c>
    </row>
    <row r="71" spans="1:7" s="16" customFormat="1" ht="12" x14ac:dyDescent="0.2">
      <c r="A71" s="79" t="s">
        <v>94</v>
      </c>
      <c r="B71" s="98">
        <f>IFERROR(B69/B68/1000,)</f>
        <v>23.210489845453143</v>
      </c>
      <c r="C71" s="98">
        <f>IFERROR(C69/C68/1000,)</f>
        <v>23.594111907218142</v>
      </c>
      <c r="D71" s="98">
        <f>IFERROR(((B71/C71)-1)*100,IF(B71+C71&lt;&gt;0,100,0))</f>
        <v>-1.6259228712382168</v>
      </c>
      <c r="E71" s="98">
        <f>IFERROR(E69/E68/1000,)</f>
        <v>29.821184351368508</v>
      </c>
      <c r="F71" s="98">
        <f>IFERROR(F69/F68/1000,)</f>
        <v>30.654919723392918</v>
      </c>
      <c r="G71" s="98">
        <f>IFERROR(((E71/F71)-1)*100,IF(E71+F71&lt;&gt;0,100,0))</f>
        <v>-2.7197441048530391</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2704</v>
      </c>
      <c r="C74" s="66">
        <v>2777</v>
      </c>
      <c r="D74" s="98">
        <f>IFERROR(((B74/C74)-1)*100,IF(B74+C74&lt;&gt;0,100,0))</f>
        <v>-2.6287360460929055</v>
      </c>
      <c r="E74" s="66">
        <v>95646</v>
      </c>
      <c r="F74" s="66">
        <v>100566</v>
      </c>
      <c r="G74" s="98">
        <f>IFERROR(((E74/F74)-1)*100,IF(E74+F74&lt;&gt;0,100,0))</f>
        <v>-4.8923095280711149</v>
      </c>
    </row>
    <row r="75" spans="1:7" s="16" customFormat="1" ht="12" x14ac:dyDescent="0.2">
      <c r="A75" s="79" t="s">
        <v>54</v>
      </c>
      <c r="B75" s="67">
        <v>417406126.40799999</v>
      </c>
      <c r="C75" s="66">
        <v>426679152</v>
      </c>
      <c r="D75" s="98">
        <f>IFERROR(((B75/C75)-1)*100,IF(B75+C75&lt;&gt;0,100,0))</f>
        <v>-2.1733017768817531</v>
      </c>
      <c r="E75" s="66">
        <v>18108856619.235001</v>
      </c>
      <c r="F75" s="66">
        <v>15893216501.746</v>
      </c>
      <c r="G75" s="98">
        <f>IFERROR(((E75/F75)-1)*100,IF(E75+F75&lt;&gt;0,100,0))</f>
        <v>13.940791137184805</v>
      </c>
    </row>
    <row r="76" spans="1:7" s="16" customFormat="1" ht="12" x14ac:dyDescent="0.2">
      <c r="A76" s="79" t="s">
        <v>55</v>
      </c>
      <c r="B76" s="67">
        <v>391339286.64925998</v>
      </c>
      <c r="C76" s="66">
        <v>414626497.32230002</v>
      </c>
      <c r="D76" s="98">
        <f>IFERROR(((B76/C76)-1)*100,IF(B76+C76&lt;&gt;0,100,0))</f>
        <v>-5.6164308898324684</v>
      </c>
      <c r="E76" s="66">
        <v>17039310239.6938</v>
      </c>
      <c r="F76" s="66">
        <v>15336108166.0483</v>
      </c>
      <c r="G76" s="98">
        <f>IFERROR(((E76/F76)-1)*100,IF(E76+F76&lt;&gt;0,100,0))</f>
        <v>11.105829818128953</v>
      </c>
    </row>
    <row r="77" spans="1:7" s="16" customFormat="1" ht="12" x14ac:dyDescent="0.2">
      <c r="A77" s="79" t="s">
        <v>94</v>
      </c>
      <c r="B77" s="98">
        <f>IFERROR(B75/B74/1000,)</f>
        <v>154.36617100887574</v>
      </c>
      <c r="C77" s="98">
        <f>IFERROR(C75/C74/1000,)</f>
        <v>153.64751602448686</v>
      </c>
      <c r="D77" s="98">
        <f>IFERROR(((B77/C77)-1)*100,IF(B77+C77&lt;&gt;0,100,0))</f>
        <v>0.46772964704118181</v>
      </c>
      <c r="E77" s="98">
        <f>IFERROR(E75/E74/1000,)</f>
        <v>189.3320851811367</v>
      </c>
      <c r="F77" s="98">
        <f>IFERROR(F75/F74/1000,)</f>
        <v>158.03767179509975</v>
      </c>
      <c r="G77" s="98">
        <f>IFERROR(((E77/F77)-1)*100,IF(E77+F77&lt;&gt;0,100,0))</f>
        <v>19.801869409093186</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262</v>
      </c>
      <c r="C80" s="66">
        <v>185</v>
      </c>
      <c r="D80" s="98">
        <f>IFERROR(((B80/C80)-1)*100,IF(B80+C80&lt;&gt;0,100,0))</f>
        <v>41.621621621621621</v>
      </c>
      <c r="E80" s="66">
        <v>7048</v>
      </c>
      <c r="F80" s="66">
        <v>5633</v>
      </c>
      <c r="G80" s="98">
        <f>IFERROR(((E80/F80)-1)*100,IF(E80+F80&lt;&gt;0,100,0))</f>
        <v>25.119829575714547</v>
      </c>
    </row>
    <row r="81" spans="1:7" s="16" customFormat="1" ht="12" x14ac:dyDescent="0.2">
      <c r="A81" s="79" t="s">
        <v>54</v>
      </c>
      <c r="B81" s="67">
        <v>32338519.568999998</v>
      </c>
      <c r="C81" s="66">
        <v>17095353.392000001</v>
      </c>
      <c r="D81" s="98">
        <f>IFERROR(((B81/C81)-1)*100,IF(B81+C81&lt;&gt;0,100,0))</f>
        <v>89.165551758252874</v>
      </c>
      <c r="E81" s="66">
        <v>842498989.76600003</v>
      </c>
      <c r="F81" s="66">
        <v>479191683.12400001</v>
      </c>
      <c r="G81" s="98">
        <f>IFERROR(((E81/F81)-1)*100,IF(E81+F81&lt;&gt;0,100,0))</f>
        <v>75.816697041460813</v>
      </c>
    </row>
    <row r="82" spans="1:7" s="16" customFormat="1" ht="12" x14ac:dyDescent="0.2">
      <c r="A82" s="79" t="s">
        <v>55</v>
      </c>
      <c r="B82" s="67">
        <v>14906651.0644501</v>
      </c>
      <c r="C82" s="66">
        <v>5557212.3908698699</v>
      </c>
      <c r="D82" s="98">
        <f>IFERROR(((B82/C82)-1)*100,IF(B82+C82&lt;&gt;0,100,0))</f>
        <v>168.23972193218196</v>
      </c>
      <c r="E82" s="66">
        <v>331089507.92921501</v>
      </c>
      <c r="F82" s="66">
        <v>149837729.32929301</v>
      </c>
      <c r="G82" s="98">
        <f>IFERROR(((E82/F82)-1)*100,IF(E82+F82&lt;&gt;0,100,0))</f>
        <v>120.96537995553271</v>
      </c>
    </row>
    <row r="83" spans="1:7" s="32" customFormat="1" x14ac:dyDescent="0.2">
      <c r="A83" s="79" t="s">
        <v>94</v>
      </c>
      <c r="B83" s="98">
        <f>IFERROR(B81/B80/1000,)</f>
        <v>123.42946400381679</v>
      </c>
      <c r="C83" s="98">
        <f>IFERROR(C81/C80/1000,)</f>
        <v>92.407315632432443</v>
      </c>
      <c r="D83" s="98">
        <f>IFERROR(((B83/C83)-1)*100,IF(B83+C83&lt;&gt;0,100,0))</f>
        <v>33.571095707163281</v>
      </c>
      <c r="E83" s="98">
        <f>IFERROR(E81/E80/1000,)</f>
        <v>119.53731409846766</v>
      </c>
      <c r="F83" s="98">
        <f>IFERROR(F81/F80/1000,)</f>
        <v>85.068646036570215</v>
      </c>
      <c r="G83" s="98">
        <f>IFERROR(((E83/F83)-1)*100,IF(E83+F83&lt;&gt;0,100,0))</f>
        <v>40.518651310236777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9443</v>
      </c>
      <c r="C86" s="64">
        <f>C68+C74+C80</f>
        <v>9224</v>
      </c>
      <c r="D86" s="98">
        <f>IFERROR(((B86/C86)-1)*100,IF(B86+C86&lt;&gt;0,100,0))</f>
        <v>2.3742411101474348</v>
      </c>
      <c r="E86" s="64">
        <f>E68+E74+E80</f>
        <v>335831</v>
      </c>
      <c r="F86" s="64">
        <f>F68+F74+F80</f>
        <v>331374</v>
      </c>
      <c r="G86" s="98">
        <f>IFERROR(((E86/F86)-1)*100,IF(E86+F86&lt;&gt;0,100,0))</f>
        <v>1.3450059449443774</v>
      </c>
    </row>
    <row r="87" spans="1:7" s="62" customFormat="1" ht="12" x14ac:dyDescent="0.2">
      <c r="A87" s="79" t="s">
        <v>54</v>
      </c>
      <c r="B87" s="64">
        <f t="shared" ref="B87:C87" si="1">B69+B75+B81</f>
        <v>600078988.70599997</v>
      </c>
      <c r="C87" s="64">
        <f t="shared" si="1"/>
        <v>591520834.15499997</v>
      </c>
      <c r="D87" s="98">
        <f>IFERROR(((B87/C87)-1)*100,IF(B87+C87&lt;&gt;0,100,0))</f>
        <v>1.446805261428441</v>
      </c>
      <c r="E87" s="64">
        <f t="shared" ref="E87:F87" si="2">E69+E75+E81</f>
        <v>25903777065.125999</v>
      </c>
      <c r="F87" s="64">
        <f t="shared" si="2"/>
        <v>23275129733.584999</v>
      </c>
      <c r="G87" s="98">
        <f>IFERROR(((E87/F87)-1)*100,IF(E87+F87&lt;&gt;0,100,0))</f>
        <v>11.29380313506041</v>
      </c>
    </row>
    <row r="88" spans="1:7" s="62" customFormat="1" ht="12" x14ac:dyDescent="0.2">
      <c r="A88" s="79" t="s">
        <v>55</v>
      </c>
      <c r="B88" s="64">
        <f t="shared" ref="B88:C88" si="3">B70+B76+B82</f>
        <v>545091071.33852017</v>
      </c>
      <c r="C88" s="64">
        <f t="shared" si="3"/>
        <v>568405517.09312987</v>
      </c>
      <c r="D88" s="98">
        <f>IFERROR(((B88/C88)-1)*100,IF(B88+C88&lt;&gt;0,100,0))</f>
        <v>-4.1017275613089765</v>
      </c>
      <c r="E88" s="64">
        <f t="shared" ref="E88:F88" si="4">E70+E76+E82</f>
        <v>24025145083.975266</v>
      </c>
      <c r="F88" s="64">
        <f t="shared" si="4"/>
        <v>22275272087.911461</v>
      </c>
      <c r="G88" s="98">
        <f>IFERROR(((E88/F88)-1)*100,IF(E88+F88&lt;&gt;0,100,0))</f>
        <v>7.8556750694571464</v>
      </c>
    </row>
    <row r="89" spans="1:7" s="63" customFormat="1" x14ac:dyDescent="0.2">
      <c r="A89" s="79" t="s">
        <v>95</v>
      </c>
      <c r="B89" s="98">
        <f>IFERROR((B75/B87)*100,IF(B75+B87&lt;&gt;0,100,0))</f>
        <v>69.558530504140364</v>
      </c>
      <c r="C89" s="98">
        <f>IFERROR((C75/C87)*100,IF(C75+C87&lt;&gt;0,100,0))</f>
        <v>72.132565306768981</v>
      </c>
      <c r="D89" s="98">
        <f>IFERROR(((B89/C89)-1)*100,IF(B89+C89&lt;&gt;0,100,0))</f>
        <v>-3.5684781092723328</v>
      </c>
      <c r="E89" s="98">
        <f>IFERROR((E75/E87)*100,IF(E75+E87&lt;&gt;0,100,0))</f>
        <v>69.908170432854661</v>
      </c>
      <c r="F89" s="98">
        <f>IFERROR((F75/F87)*100,IF(F75+F87&lt;&gt;0,100,0))</f>
        <v>68.284115636153814</v>
      </c>
      <c r="G89" s="98">
        <f>IFERROR(((E89/F89)-1)*100,IF(E89+F89&lt;&gt;0,100,0))</f>
        <v>2.3783786047028688</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65594086.766000003</v>
      </c>
      <c r="C97" s="135">
        <v>50765576.347999997</v>
      </c>
      <c r="D97" s="65">
        <f>B97-C97</f>
        <v>14828510.418000005</v>
      </c>
      <c r="E97" s="135">
        <v>2378473556.9349999</v>
      </c>
      <c r="F97" s="135">
        <v>2174487767.0549998</v>
      </c>
      <c r="G97" s="80">
        <f>E97-F97</f>
        <v>203985789.88000011</v>
      </c>
    </row>
    <row r="98" spans="1:7" s="62" customFormat="1" ht="13.5" x14ac:dyDescent="0.2">
      <c r="A98" s="114" t="s">
        <v>88</v>
      </c>
      <c r="B98" s="66">
        <v>63983866.523000002</v>
      </c>
      <c r="C98" s="135">
        <v>50416122.057999998</v>
      </c>
      <c r="D98" s="65">
        <f>B98-C98</f>
        <v>13567744.465000004</v>
      </c>
      <c r="E98" s="135">
        <v>2333971749.9569998</v>
      </c>
      <c r="F98" s="135">
        <v>2133612426.8540001</v>
      </c>
      <c r="G98" s="80">
        <f>E98-F98</f>
        <v>200359323.10299969</v>
      </c>
    </row>
    <row r="99" spans="1:7" s="62" customFormat="1" ht="12" x14ac:dyDescent="0.2">
      <c r="A99" s="115" t="s">
        <v>16</v>
      </c>
      <c r="B99" s="65">
        <f>B97-B98</f>
        <v>1610220.2430000007</v>
      </c>
      <c r="C99" s="65">
        <f>C97-C98</f>
        <v>349454.28999999911</v>
      </c>
      <c r="D99" s="82"/>
      <c r="E99" s="65">
        <f>E97-E98</f>
        <v>44501806.978000164</v>
      </c>
      <c r="F99" s="82">
        <f>F97-F98</f>
        <v>40875340.200999737</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13983328.547</v>
      </c>
      <c r="C102" s="135">
        <v>8513615.7329999991</v>
      </c>
      <c r="D102" s="65">
        <f>B102-C102</f>
        <v>5469712.8140000012</v>
      </c>
      <c r="E102" s="135">
        <v>793250246.85099995</v>
      </c>
      <c r="F102" s="135">
        <v>779763847.96300006</v>
      </c>
      <c r="G102" s="80">
        <f>E102-F102</f>
        <v>13486398.887999892</v>
      </c>
    </row>
    <row r="103" spans="1:7" s="16" customFormat="1" ht="13.5" x14ac:dyDescent="0.2">
      <c r="A103" s="79" t="s">
        <v>88</v>
      </c>
      <c r="B103" s="66">
        <v>18934054.785999998</v>
      </c>
      <c r="C103" s="135">
        <v>15010852.541999999</v>
      </c>
      <c r="D103" s="65">
        <f>B103-C103</f>
        <v>3923202.243999999</v>
      </c>
      <c r="E103" s="135">
        <v>907471975.90799999</v>
      </c>
      <c r="F103" s="135">
        <v>843537269.58800006</v>
      </c>
      <c r="G103" s="80">
        <f>E103-F103</f>
        <v>63934706.319999933</v>
      </c>
    </row>
    <row r="104" spans="1:7" s="28" customFormat="1" ht="12" x14ac:dyDescent="0.2">
      <c r="A104" s="81" t="s">
        <v>16</v>
      </c>
      <c r="B104" s="65">
        <f>B102-B103</f>
        <v>-4950726.2389999982</v>
      </c>
      <c r="C104" s="65">
        <f>C102-C103</f>
        <v>-6497236.8090000004</v>
      </c>
      <c r="D104" s="82"/>
      <c r="E104" s="65">
        <f>E102-E103</f>
        <v>-114221729.05700004</v>
      </c>
      <c r="F104" s="82">
        <f>F102-F103</f>
        <v>-63773421.625</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836.89255834757296</v>
      </c>
      <c r="C111" s="137">
        <v>814.62860922753896</v>
      </c>
      <c r="D111" s="98">
        <f>IFERROR(((B111/C111)-1)*100,IF(B111+C111&lt;&gt;0,100,0))</f>
        <v>2.7330183187582291</v>
      </c>
      <c r="E111" s="84"/>
      <c r="F111" s="136">
        <v>839.08979125433405</v>
      </c>
      <c r="G111" s="136">
        <v>826.36806828154704</v>
      </c>
    </row>
    <row r="112" spans="1:7" s="16" customFormat="1" ht="12" x14ac:dyDescent="0.2">
      <c r="A112" s="79" t="s">
        <v>50</v>
      </c>
      <c r="B112" s="136">
        <v>825.18526068003098</v>
      </c>
      <c r="C112" s="137">
        <v>804.46357196789597</v>
      </c>
      <c r="D112" s="98">
        <f>IFERROR(((B112/C112)-1)*100,IF(B112+C112&lt;&gt;0,100,0))</f>
        <v>2.5758392839895894</v>
      </c>
      <c r="E112" s="84"/>
      <c r="F112" s="136">
        <v>827.41959672770099</v>
      </c>
      <c r="G112" s="136">
        <v>814.73882814979902</v>
      </c>
    </row>
    <row r="113" spans="1:7" s="16" customFormat="1" ht="12" x14ac:dyDescent="0.2">
      <c r="A113" s="79" t="s">
        <v>51</v>
      </c>
      <c r="B113" s="136">
        <v>894.45149086634603</v>
      </c>
      <c r="C113" s="137">
        <v>858.07149368586795</v>
      </c>
      <c r="D113" s="98">
        <f>IFERROR(((B113/C113)-1)*100,IF(B113+C113&lt;&gt;0,100,0))</f>
        <v>4.239739631042494</v>
      </c>
      <c r="E113" s="84"/>
      <c r="F113" s="136">
        <v>895.92847292296301</v>
      </c>
      <c r="G113" s="136">
        <v>884.10726923678499</v>
      </c>
    </row>
    <row r="114" spans="1:7" s="28" customFormat="1" ht="12" x14ac:dyDescent="0.2">
      <c r="A114" s="81" t="s">
        <v>52</v>
      </c>
      <c r="B114" s="85"/>
      <c r="C114" s="84"/>
      <c r="D114" s="86"/>
      <c r="E114" s="84"/>
      <c r="F114" s="71"/>
      <c r="G114" s="71"/>
    </row>
    <row r="115" spans="1:7" s="16" customFormat="1" ht="12" x14ac:dyDescent="0.2">
      <c r="A115" s="79" t="s">
        <v>56</v>
      </c>
      <c r="B115" s="136">
        <v>628.25521086583603</v>
      </c>
      <c r="C115" s="137">
        <v>606.2228466501</v>
      </c>
      <c r="D115" s="98">
        <f>IFERROR(((B115/C115)-1)*100,IF(B115+C115&lt;&gt;0,100,0))</f>
        <v>3.6343671865030736</v>
      </c>
      <c r="E115" s="84"/>
      <c r="F115" s="136">
        <v>628.43382044641703</v>
      </c>
      <c r="G115" s="136">
        <v>626.42359171701503</v>
      </c>
    </row>
    <row r="116" spans="1:7" s="16" customFormat="1" ht="12" x14ac:dyDescent="0.2">
      <c r="A116" s="79" t="s">
        <v>57</v>
      </c>
      <c r="B116" s="136">
        <v>823.54628729118201</v>
      </c>
      <c r="C116" s="137">
        <v>803.46948917137502</v>
      </c>
      <c r="D116" s="98">
        <f>IFERROR(((B116/C116)-1)*100,IF(B116+C116&lt;&gt;0,100,0))</f>
        <v>2.4987629761165309</v>
      </c>
      <c r="E116" s="84"/>
      <c r="F116" s="136">
        <v>824.28298718188705</v>
      </c>
      <c r="G116" s="136">
        <v>818.39611716275499</v>
      </c>
    </row>
    <row r="117" spans="1:7" s="16" customFormat="1" ht="12" x14ac:dyDescent="0.2">
      <c r="A117" s="79" t="s">
        <v>59</v>
      </c>
      <c r="B117" s="136">
        <v>947.62890329790605</v>
      </c>
      <c r="C117" s="137">
        <v>925.90445510670997</v>
      </c>
      <c r="D117" s="98">
        <f>IFERROR(((B117/C117)-1)*100,IF(B117+C117&lt;&gt;0,100,0))</f>
        <v>2.346294811670635</v>
      </c>
      <c r="E117" s="84"/>
      <c r="F117" s="136">
        <v>950.96841523227704</v>
      </c>
      <c r="G117" s="136">
        <v>936.52540553821302</v>
      </c>
    </row>
    <row r="118" spans="1:7" s="16" customFormat="1" ht="12" x14ac:dyDescent="0.2">
      <c r="A118" s="79" t="s">
        <v>58</v>
      </c>
      <c r="B118" s="136">
        <v>898.30243858515701</v>
      </c>
      <c r="C118" s="137">
        <v>871.46838677856897</v>
      </c>
      <c r="D118" s="98">
        <f>IFERROR(((B118/C118)-1)*100,IF(B118+C118&lt;&gt;0,100,0))</f>
        <v>3.0791767336255882</v>
      </c>
      <c r="E118" s="84"/>
      <c r="F118" s="136">
        <v>900.86276598607003</v>
      </c>
      <c r="G118" s="136">
        <v>884.23250013003906</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8</v>
      </c>
      <c r="F126" s="66">
        <v>13</v>
      </c>
      <c r="G126" s="98">
        <f>IFERROR(((E126/F126)-1)*100,IF(E126+F126&lt;&gt;0,100,0))</f>
        <v>-38.46153846153846</v>
      </c>
    </row>
    <row r="127" spans="1:7" s="16" customFormat="1" ht="12" x14ac:dyDescent="0.2">
      <c r="A127" s="79" t="s">
        <v>72</v>
      </c>
      <c r="B127" s="67">
        <v>77</v>
      </c>
      <c r="C127" s="66">
        <v>74</v>
      </c>
      <c r="D127" s="98">
        <f>IFERROR(((B127/C127)-1)*100,IF(B127+C127&lt;&gt;0,100,0))</f>
        <v>4.0540540540540571</v>
      </c>
      <c r="E127" s="66">
        <v>10425</v>
      </c>
      <c r="F127" s="66">
        <v>7754</v>
      </c>
      <c r="G127" s="98">
        <f>IFERROR(((E127/F127)-1)*100,IF(E127+F127&lt;&gt;0,100,0))</f>
        <v>34.446737167913334</v>
      </c>
    </row>
    <row r="128" spans="1:7" s="16" customFormat="1" ht="12" x14ac:dyDescent="0.2">
      <c r="A128" s="79" t="s">
        <v>74</v>
      </c>
      <c r="B128" s="67">
        <v>7</v>
      </c>
      <c r="C128" s="66">
        <v>0</v>
      </c>
      <c r="D128" s="98">
        <f>IFERROR(((B128/C128)-1)*100,IF(B128+C128&lt;&gt;0,100,0))</f>
        <v>100</v>
      </c>
      <c r="E128" s="66">
        <v>273</v>
      </c>
      <c r="F128" s="66">
        <v>303</v>
      </c>
      <c r="G128" s="98">
        <f>IFERROR(((E128/F128)-1)*100,IF(E128+F128&lt;&gt;0,100,0))</f>
        <v>-9.9009900990098991</v>
      </c>
    </row>
    <row r="129" spans="1:7" s="28" customFormat="1" ht="12" x14ac:dyDescent="0.2">
      <c r="A129" s="81" t="s">
        <v>34</v>
      </c>
      <c r="B129" s="82">
        <f>SUM(B126:B128)</f>
        <v>84</v>
      </c>
      <c r="C129" s="82">
        <f>SUM(C126:C128)</f>
        <v>74</v>
      </c>
      <c r="D129" s="98">
        <f>IFERROR(((B129/C129)-1)*100,IF(B129+C129&lt;&gt;0,100,0))</f>
        <v>13.513513513513509</v>
      </c>
      <c r="E129" s="82">
        <f>SUM(E126:E128)</f>
        <v>10706</v>
      </c>
      <c r="F129" s="82">
        <f>SUM(F126:F128)</f>
        <v>8070</v>
      </c>
      <c r="G129" s="98">
        <f>IFERROR(((E129/F129)-1)*100,IF(E129+F129&lt;&gt;0,100,0))</f>
        <v>32.664188351920686</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8</v>
      </c>
      <c r="C132" s="66">
        <v>15</v>
      </c>
      <c r="D132" s="98">
        <f>IFERROR(((B132/C132)-1)*100,IF(B132+C132&lt;&gt;0,100,0))</f>
        <v>-46.666666666666664</v>
      </c>
      <c r="E132" s="66">
        <v>821</v>
      </c>
      <c r="F132" s="66">
        <v>793</v>
      </c>
      <c r="G132" s="98">
        <f>IFERROR(((E132/F132)-1)*100,IF(E132+F132&lt;&gt;0,100,0))</f>
        <v>3.5308953341740335</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8</v>
      </c>
      <c r="C134" s="82">
        <f>SUM(C132:C133)</f>
        <v>15</v>
      </c>
      <c r="D134" s="98">
        <f>IFERROR(((B134/C134)-1)*100,IF(B134+C134&lt;&gt;0,100,0))</f>
        <v>-46.666666666666664</v>
      </c>
      <c r="E134" s="82">
        <f>SUM(E132:E133)</f>
        <v>821</v>
      </c>
      <c r="F134" s="82">
        <f>SUM(F132:F133)</f>
        <v>793</v>
      </c>
      <c r="G134" s="98">
        <f>IFERROR(((E134/F134)-1)*100,IF(E134+F134&lt;&gt;0,100,0))</f>
        <v>3.5308953341740335</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422</v>
      </c>
      <c r="F137" s="66">
        <v>80940</v>
      </c>
      <c r="G137" s="98">
        <f>IFERROR(((E137/F137)-1)*100,IF(E137+F137&lt;&gt;0,100,0))</f>
        <v>-99.478626142821852</v>
      </c>
    </row>
    <row r="138" spans="1:7" s="16" customFormat="1" ht="12" x14ac:dyDescent="0.2">
      <c r="A138" s="79" t="s">
        <v>72</v>
      </c>
      <c r="B138" s="67">
        <v>30342</v>
      </c>
      <c r="C138" s="66">
        <v>27426</v>
      </c>
      <c r="D138" s="98">
        <f>IFERROR(((B138/C138)-1)*100,IF(B138+C138&lt;&gt;0,100,0))</f>
        <v>10.632246773134991</v>
      </c>
      <c r="E138" s="66">
        <v>10061309</v>
      </c>
      <c r="F138" s="66">
        <v>8523459</v>
      </c>
      <c r="G138" s="98">
        <f>IFERROR(((E138/F138)-1)*100,IF(E138+F138&lt;&gt;0,100,0))</f>
        <v>18.042557604840948</v>
      </c>
    </row>
    <row r="139" spans="1:7" s="16" customFormat="1" ht="12" x14ac:dyDescent="0.2">
      <c r="A139" s="79" t="s">
        <v>74</v>
      </c>
      <c r="B139" s="67">
        <v>9</v>
      </c>
      <c r="C139" s="66">
        <v>0</v>
      </c>
      <c r="D139" s="98">
        <f>IFERROR(((B139/C139)-1)*100,IF(B139+C139&lt;&gt;0,100,0))</f>
        <v>100</v>
      </c>
      <c r="E139" s="66">
        <v>11946</v>
      </c>
      <c r="F139" s="66">
        <v>13318</v>
      </c>
      <c r="G139" s="98">
        <f>IFERROR(((E139/F139)-1)*100,IF(E139+F139&lt;&gt;0,100,0))</f>
        <v>-10.30184712419282</v>
      </c>
    </row>
    <row r="140" spans="1:7" s="16" customFormat="1" ht="12" x14ac:dyDescent="0.2">
      <c r="A140" s="81" t="s">
        <v>34</v>
      </c>
      <c r="B140" s="82">
        <f>SUM(B137:B139)</f>
        <v>30351</v>
      </c>
      <c r="C140" s="82">
        <f>SUM(C137:C139)</f>
        <v>27426</v>
      </c>
      <c r="D140" s="98">
        <f>IFERROR(((B140/C140)-1)*100,IF(B140+C140&lt;&gt;0,100,0))</f>
        <v>10.665062349595278</v>
      </c>
      <c r="E140" s="82">
        <f>SUM(E137:E139)</f>
        <v>10073677</v>
      </c>
      <c r="F140" s="82">
        <f>SUM(F137:F139)</f>
        <v>8617717</v>
      </c>
      <c r="G140" s="98">
        <f>IFERROR(((E140/F140)-1)*100,IF(E140+F140&lt;&gt;0,100,0))</f>
        <v>16.894961855906843</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1440</v>
      </c>
      <c r="C143" s="66">
        <v>12750</v>
      </c>
      <c r="D143" s="98">
        <f>IFERROR(((B143/C143)-1)*100,)</f>
        <v>-88.705882352941174</v>
      </c>
      <c r="E143" s="66">
        <v>462808</v>
      </c>
      <c r="F143" s="66">
        <v>380030</v>
      </c>
      <c r="G143" s="98">
        <f>IFERROR(((E143/F143)-1)*100,)</f>
        <v>21.781964581743551</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1440</v>
      </c>
      <c r="C145" s="82">
        <f>SUM(C143:C144)</f>
        <v>12750</v>
      </c>
      <c r="D145" s="98">
        <f>IFERROR(((B145/C145)-1)*100,)</f>
        <v>-88.705882352941174</v>
      </c>
      <c r="E145" s="82">
        <f>SUM(E143:E144)</f>
        <v>462808</v>
      </c>
      <c r="F145" s="82">
        <f>SUM(F143:F144)</f>
        <v>380030</v>
      </c>
      <c r="G145" s="98">
        <f>IFERROR(((E145/F145)-1)*100,)</f>
        <v>21.781964581743551</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9842.2469999999994</v>
      </c>
      <c r="F148" s="66">
        <v>1933655.365</v>
      </c>
      <c r="G148" s="98">
        <f>IFERROR(((E148/F148)-1)*100,IF(E148+F148&lt;&gt;0,100,0))</f>
        <v>-99.491003041278773</v>
      </c>
    </row>
    <row r="149" spans="1:7" s="32" customFormat="1" x14ac:dyDescent="0.2">
      <c r="A149" s="79" t="s">
        <v>72</v>
      </c>
      <c r="B149" s="67">
        <v>2593340.67398</v>
      </c>
      <c r="C149" s="66">
        <v>2570838.7642999999</v>
      </c>
      <c r="D149" s="98">
        <f>IFERROR(((B149/C149)-1)*100,IF(B149+C149&lt;&gt;0,100,0))</f>
        <v>0.87527502667508195</v>
      </c>
      <c r="E149" s="66">
        <v>896016615.71335995</v>
      </c>
      <c r="F149" s="66">
        <v>801179967.00920999</v>
      </c>
      <c r="G149" s="98">
        <f>IFERROR(((E149/F149)-1)*100,IF(E149+F149&lt;&gt;0,100,0))</f>
        <v>11.837121821477069</v>
      </c>
    </row>
    <row r="150" spans="1:7" s="32" customFormat="1" x14ac:dyDescent="0.2">
      <c r="A150" s="79" t="s">
        <v>74</v>
      </c>
      <c r="B150" s="67">
        <v>65016.72</v>
      </c>
      <c r="C150" s="66">
        <v>0</v>
      </c>
      <c r="D150" s="98">
        <f>IFERROR(((B150/C150)-1)*100,IF(B150+C150&lt;&gt;0,100,0))</f>
        <v>100</v>
      </c>
      <c r="E150" s="66">
        <v>79294643.319999993</v>
      </c>
      <c r="F150" s="66">
        <v>75668104.140000001</v>
      </c>
      <c r="G150" s="98">
        <f>IFERROR(((E150/F150)-1)*100,IF(E150+F150&lt;&gt;0,100,0))</f>
        <v>4.7926920083662061</v>
      </c>
    </row>
    <row r="151" spans="1:7" s="16" customFormat="1" ht="12" x14ac:dyDescent="0.2">
      <c r="A151" s="81" t="s">
        <v>34</v>
      </c>
      <c r="B151" s="82">
        <f>SUM(B148:B150)</f>
        <v>2658357.3939800002</v>
      </c>
      <c r="C151" s="82">
        <f>SUM(C148:C150)</f>
        <v>2570838.7642999999</v>
      </c>
      <c r="D151" s="98">
        <f>IFERROR(((B151/C151)-1)*100,IF(B151+C151&lt;&gt;0,100,0))</f>
        <v>3.40428310383869</v>
      </c>
      <c r="E151" s="82">
        <f>SUM(E148:E150)</f>
        <v>975321101.28035998</v>
      </c>
      <c r="F151" s="82">
        <f>SUM(F148:F150)</f>
        <v>878781726.51420999</v>
      </c>
      <c r="G151" s="98">
        <f>IFERROR(((E151/F151)-1)*100,IF(E151+F151&lt;&gt;0,100,0))</f>
        <v>10.985591968222263</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1152.51</v>
      </c>
      <c r="C154" s="66">
        <v>16824.849999999999</v>
      </c>
      <c r="D154" s="98">
        <f>IFERROR(((B154/C154)-1)*100,IF(B154+C154&lt;&gt;0,100,0))</f>
        <v>-93.14995378859247</v>
      </c>
      <c r="E154" s="66">
        <v>806388.73201000004</v>
      </c>
      <c r="F154" s="66">
        <v>714307.69833000004</v>
      </c>
      <c r="G154" s="98">
        <f>IFERROR(((E154/F154)-1)*100,IF(E154+F154&lt;&gt;0,100,0))</f>
        <v>12.890947961960775</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1152.51</v>
      </c>
      <c r="C156" s="82">
        <f>SUM(C154:C155)</f>
        <v>16824.849999999999</v>
      </c>
      <c r="D156" s="98">
        <f>IFERROR(((B156/C156)-1)*100,IF(B156+C156&lt;&gt;0,100,0))</f>
        <v>-93.14995378859247</v>
      </c>
      <c r="E156" s="82">
        <f>SUM(E154:E155)</f>
        <v>806388.73201000004</v>
      </c>
      <c r="F156" s="82">
        <f>SUM(F154:F155)</f>
        <v>714307.69833000004</v>
      </c>
      <c r="G156" s="98">
        <f>IFERROR(((E156/F156)-1)*100,IF(E156+F156&lt;&gt;0,100,0))</f>
        <v>12.890947961960775</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30540</v>
      </c>
      <c r="D159" s="98">
        <f>IFERROR(((B159/C159)-1)*100,IF(B159+C159&lt;&gt;0,100,0))</f>
        <v>-98.641126391617547</v>
      </c>
      <c r="E159" s="78"/>
      <c r="F159" s="78"/>
      <c r="G159" s="65"/>
    </row>
    <row r="160" spans="1:7" s="16" customFormat="1" ht="12" x14ac:dyDescent="0.2">
      <c r="A160" s="79" t="s">
        <v>72</v>
      </c>
      <c r="B160" s="67">
        <v>1333106</v>
      </c>
      <c r="C160" s="66">
        <v>947224</v>
      </c>
      <c r="D160" s="98">
        <f>IFERROR(((B160/C160)-1)*100,IF(B160+C160&lt;&gt;0,100,0))</f>
        <v>40.738199201033765</v>
      </c>
      <c r="E160" s="78"/>
      <c r="F160" s="78"/>
      <c r="G160" s="65"/>
    </row>
    <row r="161" spans="1:7" s="16" customFormat="1" ht="12" x14ac:dyDescent="0.2">
      <c r="A161" s="79" t="s">
        <v>74</v>
      </c>
      <c r="B161" s="67">
        <v>1708</v>
      </c>
      <c r="C161" s="66">
        <v>1580</v>
      </c>
      <c r="D161" s="98">
        <f>IFERROR(((B161/C161)-1)*100,IF(B161+C161&lt;&gt;0,100,0))</f>
        <v>8.1012658227848089</v>
      </c>
      <c r="E161" s="78"/>
      <c r="F161" s="78"/>
      <c r="G161" s="65"/>
    </row>
    <row r="162" spans="1:7" s="28" customFormat="1" ht="12" x14ac:dyDescent="0.2">
      <c r="A162" s="81" t="s">
        <v>34</v>
      </c>
      <c r="B162" s="82">
        <f>SUM(B159:B161)</f>
        <v>1335229</v>
      </c>
      <c r="C162" s="82">
        <f>SUM(C159:C161)</f>
        <v>979344</v>
      </c>
      <c r="D162" s="98">
        <f>IFERROR(((B162/C162)-1)*100,IF(B162+C162&lt;&gt;0,100,0))</f>
        <v>36.339120880916198</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162002</v>
      </c>
      <c r="C165" s="66">
        <v>121764</v>
      </c>
      <c r="D165" s="98">
        <f>IFERROR(((B165/C165)-1)*100,IF(B165+C165&lt;&gt;0,100,0))</f>
        <v>33.0458920534805</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162002</v>
      </c>
      <c r="C167" s="82">
        <f>SUM(C165:C166)</f>
        <v>121764</v>
      </c>
      <c r="D167" s="98">
        <f>IFERROR(((B167/C167)-1)*100,IF(B167+C167&lt;&gt;0,100,0))</f>
        <v>33.0458920534805</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11943</v>
      </c>
      <c r="C175" s="113">
        <v>9384</v>
      </c>
      <c r="D175" s="111">
        <f>IFERROR(((B175/C175)-1)*100,IF(B175+C175&lt;&gt;0,100,0))</f>
        <v>27.269820971867009</v>
      </c>
      <c r="E175" s="113">
        <v>348707</v>
      </c>
      <c r="F175" s="113">
        <v>308802</v>
      </c>
      <c r="G175" s="111">
        <f>IFERROR(((E175/F175)-1)*100,IF(E175+F175&lt;&gt;0,100,0))</f>
        <v>12.922519931865729</v>
      </c>
    </row>
    <row r="176" spans="1:7" x14ac:dyDescent="0.2">
      <c r="A176" s="101" t="s">
        <v>32</v>
      </c>
      <c r="B176" s="112">
        <v>81036</v>
      </c>
      <c r="C176" s="113">
        <v>83763</v>
      </c>
      <c r="D176" s="111">
        <f t="shared" ref="D176:D178" si="5">IFERROR(((B176/C176)-1)*100,IF(B176+C176&lt;&gt;0,100,0))</f>
        <v>-3.2556140539378942</v>
      </c>
      <c r="E176" s="113">
        <v>2273123</v>
      </c>
      <c r="F176" s="113">
        <v>2246487</v>
      </c>
      <c r="G176" s="111">
        <f>IFERROR(((E176/F176)-1)*100,IF(E176+F176&lt;&gt;0,100,0))</f>
        <v>1.1856734537079472</v>
      </c>
    </row>
    <row r="177" spans="1:7" x14ac:dyDescent="0.2">
      <c r="A177" s="101" t="s">
        <v>92</v>
      </c>
      <c r="B177" s="112">
        <v>36546597</v>
      </c>
      <c r="C177" s="113">
        <v>27613157</v>
      </c>
      <c r="D177" s="111">
        <f t="shared" si="5"/>
        <v>32.352113885420628</v>
      </c>
      <c r="E177" s="113">
        <v>950200434</v>
      </c>
      <c r="F177" s="113">
        <v>740654394</v>
      </c>
      <c r="G177" s="111">
        <f>IFERROR(((E177/F177)-1)*100,IF(E177+F177&lt;&gt;0,100,0))</f>
        <v>28.292013346240942</v>
      </c>
    </row>
    <row r="178" spans="1:7" x14ac:dyDescent="0.2">
      <c r="A178" s="101" t="s">
        <v>93</v>
      </c>
      <c r="B178" s="112">
        <v>119269</v>
      </c>
      <c r="C178" s="113">
        <v>141802</v>
      </c>
      <c r="D178" s="111">
        <f t="shared" si="5"/>
        <v>-15.890466989182094</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417</v>
      </c>
      <c r="C181" s="113">
        <v>712</v>
      </c>
      <c r="D181" s="111">
        <f t="shared" ref="D181:D184" si="6">IFERROR(((B181/C181)-1)*100,IF(B181+C181&lt;&gt;0,100,0))</f>
        <v>-41.432584269662918</v>
      </c>
      <c r="E181" s="113">
        <v>13150</v>
      </c>
      <c r="F181" s="113">
        <v>14657</v>
      </c>
      <c r="G181" s="111">
        <f t="shared" ref="G181" si="7">IFERROR(((E181/F181)-1)*100,IF(E181+F181&lt;&gt;0,100,0))</f>
        <v>-10.28177662550317</v>
      </c>
    </row>
    <row r="182" spans="1:7" x14ac:dyDescent="0.2">
      <c r="A182" s="101" t="s">
        <v>32</v>
      </c>
      <c r="B182" s="112">
        <v>8015</v>
      </c>
      <c r="C182" s="113">
        <v>7201</v>
      </c>
      <c r="D182" s="111">
        <f t="shared" si="6"/>
        <v>11.303985557561447</v>
      </c>
      <c r="E182" s="113">
        <v>186774</v>
      </c>
      <c r="F182" s="113">
        <v>187862</v>
      </c>
      <c r="G182" s="111">
        <f t="shared" ref="G182" si="8">IFERROR(((E182/F182)-1)*100,IF(E182+F182&lt;&gt;0,100,0))</f>
        <v>-0.57914852391649507</v>
      </c>
    </row>
    <row r="183" spans="1:7" x14ac:dyDescent="0.2">
      <c r="A183" s="101" t="s">
        <v>92</v>
      </c>
      <c r="B183" s="112">
        <v>126831</v>
      </c>
      <c r="C183" s="113">
        <v>77262</v>
      </c>
      <c r="D183" s="111">
        <f t="shared" si="6"/>
        <v>64.157024151588104</v>
      </c>
      <c r="E183" s="113">
        <v>3686202</v>
      </c>
      <c r="F183" s="113">
        <v>3690724</v>
      </c>
      <c r="G183" s="111">
        <f t="shared" ref="G183" si="9">IFERROR(((E183/F183)-1)*100,IF(E183+F183&lt;&gt;0,100,0))</f>
        <v>-0.12252338565549303</v>
      </c>
    </row>
    <row r="184" spans="1:7" x14ac:dyDescent="0.2">
      <c r="A184" s="101" t="s">
        <v>93</v>
      </c>
      <c r="B184" s="112">
        <v>37620</v>
      </c>
      <c r="C184" s="113">
        <v>45120</v>
      </c>
      <c r="D184" s="111">
        <f t="shared" si="6"/>
        <v>-16.622340425531913</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2022-09-05T06:52:21Z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