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codeName="ThisWorkbook" defaultThemeVersion="124226"/>
  <mc:AlternateContent xmlns:mc="http://schemas.openxmlformats.org/markup-compatibility/2006">
    <mc:Choice Requires="x15">
      <x15ac:absPath xmlns:x15ac="http://schemas.microsoft.com/office/spreadsheetml/2010/11/ac" url="C:\Users\MzwandileR\Desktop\WORK!\Data Analytics\Weekly Market Statistics\"/>
    </mc:Choice>
  </mc:AlternateContent>
  <xr:revisionPtr revIDLastSave="0" documentId="13_ncr:1_{70B11961-6E45-42BF-B5EB-1AD26F8566F1}" xr6:coauthVersionLast="47" xr6:coauthVersionMax="47" xr10:uidLastSave="{00000000-0000-0000-0000-000000000000}"/>
  <bookViews>
    <workbookView xWindow="-21720" yWindow="2550" windowWidth="21840" windowHeight="131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D111"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F104" i="1"/>
  <c r="E104" i="1"/>
  <c r="C104" i="1"/>
  <c r="B104" i="1"/>
  <c r="G103" i="1"/>
  <c r="D103" i="1"/>
  <c r="G102" i="1"/>
  <c r="D102" i="1"/>
  <c r="G156" i="1" l="1"/>
  <c r="G88" i="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<sst xmlns="http://schemas.openxmlformats.org/spreadsheetml/2006/main" count="270" uniqueCount="102">
  <si>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</si>
  <si>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</si>
  <si>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</si>
  <si>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</si>
  <si>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</si>
  <si>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</si>
  <si>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</si>
  <si>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</si>
  <si>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</si>
  <si>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</si>
  <si>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</si>
  <si>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</si>
  <si>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</si>
  <si>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</si>
  <si>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</si>
  <si>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</si>
  <si>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</si>
  <si>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</si>
  <si>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</si>
  <si>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</si>
  <si>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</si>
  <si>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</si>
  <si>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</si>
  <si>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</si>
  <si>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</si>
  <si>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</si>
  <si>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</si>
  <si>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</si>
  <si>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</si>
  <si>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</si>
  <si>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</si>
  <si>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</si>
  <si>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</si>
  <si>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</si>
  <si>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</si>
  <si>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</si>
  <si>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</si>
  <si>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</si>
  <si>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</si>
  <si>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</si>
  <si>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</si>
  <si>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</si>
  <si>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</si>
  <si>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</si>
  <si>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</si>
  <si>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</si>
  <si>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</si>
  <si>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</si>
  <si>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</si>
  <si>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</si>
  <si>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</si>
  <si>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</si>
  <si>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</si>
  <si>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</si>
  <si>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</si>
  <si>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</si>
  <si>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</si>
  <si>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</si>
  <si>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</si>
  <si>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</si>
  <si>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</si>
  <si>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</si>
  <si>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</si>
  <si>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</si>
  <si>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</si>
  <si>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</si>
  <si>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</si>
  <si>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</si>
  <si>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</si>
  <si>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</si>
  <si>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</si>
  <si>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</si>
  <si>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</si>
  <si>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</si>
  <si>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</si>
  <si>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</si>
  <si>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</si>
  <si>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</si>
  <si>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</si>
  <si>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</si>
  <si>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</si>
  <si>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</si>
  <si>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</si>
  <si>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</si>
  <si>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</si>
  <si>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</si>
  <si>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</si>
  <si>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</si>
  <si>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</si>
  <si>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</si>
  <si>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</si>
  <si>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</si>
  <si>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</si>
  <si>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</si>
  <si>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</si>
  <si>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</si>
  <si>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</si>
  <si>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19 November 2021</t>
  </si>
  <si>
    <t>19.11.2021</t>
  </si>
  <si>
    <t>13.11.2020</t>
  </si>
  <si>
    <t>Settlement Statistics</t>
  </si>
  <si>
    <t>Trading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</si>
</sst>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8" formatCode="###,###,###,###,##0"/>
    <numFmt numFmtId="169" formatCode="##\ ##0.00"/>
    <numFmt numFmtId="170" formatCode="###,###,###,###,##0.00"/>
  </numFmts>
  <fonts count="74"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
      <b/>
      <sz val="9"/>
      <color theme="1"/>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
      <patternFill patternType="solid">
        <fgColor theme="9" tint="0.39997558519241921"/>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4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8" fontId="13" fillId="3" borderId="0" xfId="4" applyNumberFormat="1" applyFont="1" applyFill="1" applyBorder="1" applyAlignment="1"/>
    <xf numFmtId="168"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8" fontId="13" fillId="3" borderId="0" xfId="898" applyNumberFormat="1" applyFont="1" applyFill="1" applyBorder="1" applyAlignment="1">
      <alignment vertical="top"/>
    </xf>
    <xf numFmtId="168" fontId="13" fillId="3" borderId="0" xfId="4" applyNumberFormat="1" applyFont="1" applyFill="1" applyBorder="1" applyAlignment="1">
      <alignment vertical="top"/>
    </xf>
    <xf numFmtId="1" fontId="55" fillId="4" borderId="0" xfId="2566" applyNumberFormat="1" applyFont="1" applyFill="1" applyBorder="1" applyAlignment="1">
      <alignment horizontal="right"/>
    </xf>
    <xf numFmtId="169" fontId="13" fillId="3" borderId="0" xfId="1" applyNumberFormat="1" applyFont="1" applyFill="1" applyBorder="1" applyAlignment="1"/>
    <xf numFmtId="170" fontId="13" fillId="3" borderId="0" xfId="1" quotePrefix="1" applyNumberFormat="1" applyFont="1" applyFill="1" applyBorder="1" applyAlignment="1">
      <alignment horizontal="right"/>
    </xf>
    <xf numFmtId="168" fontId="13" fillId="3" borderId="0" xfId="1" applyNumberFormat="1" applyFont="1" applyFill="1" applyBorder="1" applyAlignment="1"/>
    <xf numFmtId="168" fontId="13" fillId="3" borderId="0" xfId="4" applyNumberFormat="1" applyFont="1" applyFill="1" applyBorder="1"/>
    <xf numFmtId="170" fontId="13" fillId="3" borderId="0" xfId="4" applyNumberFormat="1" applyFont="1" applyFill="1" applyBorder="1" applyAlignment="1"/>
    <xf numFmtId="170" fontId="13" fillId="3" borderId="0" xfId="4" applyNumberFormat="1" applyFont="1" applyFill="1" applyBorder="1" applyAlignment="1">
      <alignment horizontal="right"/>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65" fillId="5" borderId="0" xfId="2566" applyFont="1" applyFill="1"/>
    <xf numFmtId="165" fontId="65" fillId="5" borderId="0" xfId="4" applyNumberFormat="1" applyFont="1" applyFill="1" applyBorder="1" applyAlignment="1"/>
    <xf numFmtId="165" fontId="65" fillId="5" borderId="0" xfId="4" applyNumberFormat="1" applyFont="1" applyFill="1" applyBorder="1" applyAlignment="1">
      <alignment horizontal="right"/>
    </xf>
    <xf numFmtId="165" fontId="65" fillId="5" borderId="0" xfId="4" applyNumberFormat="1" applyFont="1" applyFill="1" applyBorder="1"/>
    <xf numFmtId="0" fontId="13" fillId="6" borderId="0" xfId="2566" applyFont="1" applyFill="1"/>
    <xf numFmtId="168" fontId="13" fillId="6" borderId="0" xfId="4" applyNumberFormat="1" applyFont="1" applyFill="1" applyBorder="1" applyAlignment="1"/>
    <xf numFmtId="168" fontId="13" fillId="6" borderId="0" xfId="4" applyNumberFormat="1" applyFont="1" applyFill="1" applyBorder="1"/>
    <xf numFmtId="165" fontId="65" fillId="6" borderId="0" xfId="4" applyNumberFormat="1" applyFont="1" applyFill="1" applyBorder="1" applyAlignment="1"/>
    <xf numFmtId="165" fontId="65" fillId="6" borderId="0" xfId="4" applyNumberFormat="1" applyFont="1" applyFill="1" applyBorder="1"/>
    <xf numFmtId="0" fontId="65" fillId="6" borderId="0" xfId="2566" applyFont="1" applyFill="1"/>
    <xf numFmtId="165" fontId="65" fillId="6" borderId="0" xfId="4" applyNumberFormat="1" applyFont="1" applyFill="1" applyBorder="1" applyAlignment="1">
      <alignment horizontal="right"/>
    </xf>
    <xf numFmtId="0" fontId="55" fillId="5" borderId="0" xfId="2566" applyFont="1" applyFill="1" applyAlignment="1">
      <alignment horizontal="left"/>
    </xf>
    <xf numFmtId="0" fontId="55" fillId="5" borderId="0" xfId="2566" quotePrefix="1" applyFont="1" applyFill="1" applyAlignment="1">
      <alignment horizontal="right"/>
    </xf>
    <xf numFmtId="0" fontId="55" fillId="5" borderId="0" xfId="2566" applyFont="1" applyFill="1" applyAlignment="1">
      <alignment horizontal="right"/>
    </xf>
    <xf numFmtId="1" fontId="55" fillId="5" borderId="0" xfId="2566" applyNumberFormat="1" applyFont="1" applyFill="1" applyAlignment="1">
      <alignment horizontal="right"/>
    </xf>
    <xf numFmtId="0" fontId="73" fillId="5" borderId="0" xfId="2566" applyFont="1" applyFill="1" applyAlignment="1">
      <alignment horizontal="lef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67333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heetViews>
  <sheetFormatPr defaultColWidth="9.1796875" defaultRowHeight="12.5" x14ac:dyDescent="0.25"/>
  <cols>
    <col min="1" max="1" width="38.54296875" style="23" customWidth="1"/>
    <col min="2" max="2" width="20" style="23" customWidth="1"/>
    <col min="3" max="3" width="16.7265625" style="23" bestFit="1" customWidth="1"/>
    <col min="4" max="4" width="13.7265625" style="23" customWidth="1"/>
    <col min="5" max="6" width="19.26953125" style="23" bestFit="1" customWidth="1"/>
    <col min="7" max="7" width="13.7265625" style="23" customWidth="1"/>
    <col min="8" max="16384" width="9.1796875" style="23"/>
  </cols>
  <sheetData>
    <row r="1" spans="1:7" x14ac:dyDescent="0.25">
      <c r="A1" s="24"/>
    </row>
    <row r="2" spans="1:7" ht="23" x14ac:dyDescent="0.5">
      <c r="A2" s="123" t="s">
        <v>96</v>
      </c>
      <c r="B2" s="123"/>
      <c r="C2" s="123"/>
      <c r="D2" s="123"/>
      <c r="E2" s="123"/>
      <c r="F2" s="123"/>
      <c r="G2" s="123"/>
    </row>
    <row r="3" spans="1:7" ht="15.5" x14ac:dyDescent="0.35">
      <c r="A3" s="124" t="s">
        <v>97</v>
      </c>
      <c r="B3" s="124"/>
      <c r="C3" s="124"/>
      <c r="D3" s="124"/>
      <c r="E3" s="124"/>
      <c r="F3" s="124"/>
      <c r="G3" s="124"/>
    </row>
    <row r="4" spans="1:7" ht="13" x14ac:dyDescent="0.3">
      <c r="B4" s="20"/>
      <c r="C4" s="20"/>
      <c r="D4" s="20"/>
      <c r="E4" s="20"/>
      <c r="G4" s="19"/>
    </row>
    <row r="5" spans="1:7" x14ac:dyDescent="0.25">
      <c r="A5" s="20"/>
      <c r="B5" s="18"/>
      <c r="C5" s="18"/>
      <c r="D5" s="18"/>
      <c r="E5" s="20"/>
      <c r="F5" s="20"/>
      <c r="G5" s="20"/>
    </row>
    <row r="6" spans="1:7" ht="15.5" x14ac:dyDescent="0.35">
      <c r="A6" s="125" t="s">
        <v>69</v>
      </c>
      <c r="B6" s="125"/>
      <c r="C6" s="125"/>
      <c r="D6" s="125"/>
      <c r="E6" s="125"/>
      <c r="F6" s="125"/>
      <c r="G6" s="125"/>
    </row>
    <row r="7" spans="1:7" ht="15.5" x14ac:dyDescent="0.35">
      <c r="A7" s="73" t="s">
        <v>40</v>
      </c>
      <c r="B7" s="17"/>
      <c r="C7" s="17"/>
      <c r="D7" s="17"/>
      <c r="E7" s="17"/>
      <c r="F7" s="17"/>
      <c r="G7" s="17"/>
    </row>
    <row r="8" spans="1:7" s="16" customFormat="1" ht="11.5" x14ac:dyDescent="0.25">
      <c r="A8" s="29"/>
      <c r="B8" s="29" t="s">
        <v>0</v>
      </c>
      <c r="C8" s="29" t="s">
        <v>0</v>
      </c>
      <c r="D8" s="29" t="s">
        <v>1</v>
      </c>
      <c r="E8" s="29" t="s">
        <v>2</v>
      </c>
      <c r="F8" s="29" t="s">
        <v>2</v>
      </c>
      <c r="G8" s="29" t="s">
        <v>1</v>
      </c>
    </row>
    <row r="9" spans="1:7" s="16" customFormat="1" ht="11.5" x14ac:dyDescent="0.25">
      <c r="A9" s="29"/>
      <c r="B9" s="29" t="s">
        <v>3</v>
      </c>
      <c r="C9" s="29" t="s">
        <v>3</v>
      </c>
      <c r="D9" s="29" t="s">
        <v>4</v>
      </c>
      <c r="E9" s="29" t="s">
        <v>5</v>
      </c>
      <c r="F9" s="29" t="s">
        <v>5</v>
      </c>
      <c r="G9" s="29" t="s">
        <v>6</v>
      </c>
    </row>
    <row r="10" spans="1:7" s="16" customFormat="1" ht="11.5" x14ac:dyDescent="0.25">
      <c r="A10" s="30" t="s">
        <v>76</v>
      </c>
      <c r="B10" s="45" t="s">
        <v>98</v>
      </c>
      <c r="C10" s="45" t="s">
        <v>99</v>
      </c>
      <c r="D10" s="29" t="s">
        <v>0</v>
      </c>
      <c r="E10" s="114">
        <v>2021</v>
      </c>
      <c r="F10" s="114">
        <v>2020</v>
      </c>
      <c r="G10" s="29" t="s">
        <v>7</v>
      </c>
    </row>
    <row r="11" spans="1:7" s="16" customFormat="1" ht="11.5" x14ac:dyDescent="0.25">
      <c r="A11" s="64" t="s">
        <v>8</v>
      </c>
      <c r="B11" s="67">
        <v>1392289</v>
      </c>
      <c r="C11" s="67">
        <v>2484336</v>
      </c>
      <c r="D11" s="98">
        <f>IFERROR(((B11/C11)-1)*100,IF(B11+C11&lt;&gt;0,100,0))</f>
        <v>-43.957298851685124</v>
      </c>
      <c r="E11" s="67">
        <v>73514436</v>
      </c>
      <c r="F11" s="67">
        <v>83129640</v>
      </c>
      <c r="G11" s="98">
        <f>IFERROR(((E11/F11)-1)*100,IF(E11+F11&lt;&gt;0,100,0))</f>
        <v>-11.566517069002103</v>
      </c>
    </row>
    <row r="12" spans="1:7" s="16" customFormat="1" ht="11.5" x14ac:dyDescent="0.25">
      <c r="A12" s="64" t="s">
        <v>9</v>
      </c>
      <c r="B12" s="67">
        <v>1819931.676</v>
      </c>
      <c r="C12" s="67">
        <v>3469601.165</v>
      </c>
      <c r="D12" s="98">
        <f>IFERROR(((B12/C12)-1)*100,IF(B12+C12&lt;&gt;0,100,0))</f>
        <v>-47.546372350840507</v>
      </c>
      <c r="E12" s="67">
        <v>112309727.34999999</v>
      </c>
      <c r="F12" s="67">
        <v>101243840.26800001</v>
      </c>
      <c r="G12" s="98">
        <f>IFERROR(((E12/F12)-1)*100,IF(E12+F12&lt;&gt;0,100,0))</f>
        <v>10.929936135085105</v>
      </c>
    </row>
    <row r="13" spans="1:7" s="16" customFormat="1" ht="11.5" x14ac:dyDescent="0.25">
      <c r="A13" s="64" t="s">
        <v>10</v>
      </c>
      <c r="B13" s="67">
        <v>90718822.814473197</v>
      </c>
      <c r="C13" s="67">
        <v>148138822.33161199</v>
      </c>
      <c r="D13" s="98">
        <f>IFERROR(((B13/C13)-1)*100,IF(B13+C13&lt;&gt;0,100,0))</f>
        <v>-38.760939646599098</v>
      </c>
      <c r="E13" s="67">
        <v>5282532563.2427101</v>
      </c>
      <c r="F13" s="67">
        <v>5124158033.1596403</v>
      </c>
      <c r="G13" s="98">
        <f>IFERROR(((E13/F13)-1)*100,IF(E13+F13&lt;&gt;0,100,0))</f>
        <v>3.0907424997080657</v>
      </c>
    </row>
    <row r="14" spans="1:7" s="16" customFormat="1" ht="11.5" x14ac:dyDescent="0.25">
      <c r="A14" s="15"/>
      <c r="B14" s="46"/>
      <c r="C14" s="48"/>
      <c r="D14" s="21"/>
      <c r="E14" s="21"/>
      <c r="F14" s="31"/>
      <c r="G14" s="22"/>
    </row>
    <row r="15" spans="1:7" s="16" customFormat="1" ht="11.5" x14ac:dyDescent="0.25">
      <c r="A15" s="30" t="s">
        <v>77</v>
      </c>
      <c r="B15" s="47"/>
      <c r="C15" s="49"/>
      <c r="D15" s="29"/>
      <c r="E15" s="29"/>
      <c r="F15" s="29"/>
      <c r="G15" s="29"/>
    </row>
    <row r="16" spans="1:7" s="16" customFormat="1" ht="11.5" x14ac:dyDescent="0.25">
      <c r="A16" s="64" t="s">
        <v>8</v>
      </c>
      <c r="B16" s="67">
        <v>418</v>
      </c>
      <c r="C16" s="67">
        <v>323</v>
      </c>
      <c r="D16" s="98">
        <f>IFERROR(((B16/C16)-1)*100,IF(B16+C16&lt;&gt;0,100,0))</f>
        <v>29.411764705882359</v>
      </c>
      <c r="E16" s="67">
        <v>16253</v>
      </c>
      <c r="F16" s="67">
        <v>14429</v>
      </c>
      <c r="G16" s="98">
        <f>IFERROR(((E16/F16)-1)*100,IF(E16+F16&lt;&gt;0,100,0))</f>
        <v>12.641208676969985</v>
      </c>
    </row>
    <row r="17" spans="1:7" s="16" customFormat="1" ht="11.5" x14ac:dyDescent="0.25">
      <c r="A17" s="64" t="s">
        <v>9</v>
      </c>
      <c r="B17" s="67">
        <v>155967.28899999999</v>
      </c>
      <c r="C17" s="67">
        <v>138629.09899999999</v>
      </c>
      <c r="D17" s="98">
        <f>IFERROR(((B17/C17)-1)*100,IF(B17+C17&lt;&gt;0,100,0))</f>
        <v>12.506890779114133</v>
      </c>
      <c r="E17" s="67">
        <v>10665656.786</v>
      </c>
      <c r="F17" s="67">
        <v>8055459.0180000002</v>
      </c>
      <c r="G17" s="98">
        <f>IFERROR(((E17/F17)-1)*100,IF(E17+F17&lt;&gt;0,100,0))</f>
        <v>32.402843365815514</v>
      </c>
    </row>
    <row r="18" spans="1:7" s="16" customFormat="1" ht="11.5" x14ac:dyDescent="0.25">
      <c r="A18" s="64" t="s">
        <v>10</v>
      </c>
      <c r="B18" s="67">
        <v>9045210.2868982702</v>
      </c>
      <c r="C18" s="67">
        <v>8398038.9457870405</v>
      </c>
      <c r="D18" s="98">
        <f>IFERROR(((B18/C18)-1)*100,IF(B18+C18&lt;&gt;0,100,0))</f>
        <v>7.7062198126133907</v>
      </c>
      <c r="E18" s="67">
        <v>481178498.58812201</v>
      </c>
      <c r="F18" s="67">
        <v>301687447.529522</v>
      </c>
      <c r="G18" s="98">
        <f>IFERROR(((E18/F18)-1)*100,IF(E18+F18&lt;&gt;0,100,0))</f>
        <v>59.495697460543397</v>
      </c>
    </row>
    <row r="19" spans="1:7" ht="14" x14ac:dyDescent="0.3">
      <c r="A19" s="14"/>
      <c r="B19" s="14"/>
      <c r="C19" s="14"/>
      <c r="D19" s="14"/>
      <c r="E19" s="13"/>
      <c r="F19" s="13"/>
      <c r="G19" s="13"/>
    </row>
    <row r="20" spans="1:7" ht="15.5" x14ac:dyDescent="0.35">
      <c r="A20" s="73" t="s">
        <v>42</v>
      </c>
      <c r="B20" s="12"/>
      <c r="C20" s="12"/>
      <c r="D20" s="12"/>
      <c r="E20" s="12"/>
      <c r="F20" s="12"/>
      <c r="G20" s="12"/>
    </row>
    <row r="21" spans="1:7" s="16" customFormat="1" ht="11.5" x14ac:dyDescent="0.25">
      <c r="A21" s="29"/>
      <c r="B21" s="29" t="s">
        <v>0</v>
      </c>
      <c r="C21" s="29" t="s">
        <v>0</v>
      </c>
      <c r="D21" s="29" t="s">
        <v>11</v>
      </c>
      <c r="E21" s="29" t="s">
        <v>2</v>
      </c>
      <c r="F21" s="29" t="s">
        <v>2</v>
      </c>
      <c r="G21" s="29" t="s">
        <v>11</v>
      </c>
    </row>
    <row r="22" spans="1:7" s="16" customFormat="1" ht="11.5" x14ac:dyDescent="0.25">
      <c r="A22" s="29"/>
      <c r="B22" s="29" t="s">
        <v>3</v>
      </c>
      <c r="C22" s="29" t="s">
        <v>3</v>
      </c>
      <c r="D22" s="29" t="s">
        <v>12</v>
      </c>
      <c r="E22" s="29" t="s">
        <v>5</v>
      </c>
      <c r="F22" s="29" t="s">
        <v>5</v>
      </c>
      <c r="G22" s="29" t="s">
        <v>12</v>
      </c>
    </row>
    <row r="23" spans="1:7" s="16" customFormat="1" ht="11.5" x14ac:dyDescent="0.25">
      <c r="A23" s="30"/>
      <c r="B23" s="50" t="s">
        <v>98</v>
      </c>
      <c r="C23" s="45" t="s">
        <v>99</v>
      </c>
      <c r="D23" s="29" t="s">
        <v>13</v>
      </c>
      <c r="E23" s="114">
        <v>2021</v>
      </c>
      <c r="F23" s="114">
        <v>2020</v>
      </c>
      <c r="G23" s="29" t="s">
        <v>13</v>
      </c>
    </row>
    <row r="24" spans="1:7" s="16" customFormat="1" ht="11.5" x14ac:dyDescent="0.25">
      <c r="A24" s="64" t="s">
        <v>14</v>
      </c>
      <c r="B24" s="66">
        <v>12353658.349269999</v>
      </c>
      <c r="C24" s="66">
        <v>29493573.678690001</v>
      </c>
      <c r="D24" s="65">
        <f>B24-C24</f>
        <v>-17139915.32942</v>
      </c>
      <c r="E24" s="67">
        <v>904351083.50847006</v>
      </c>
      <c r="F24" s="67">
        <v>820982987.95933998</v>
      </c>
      <c r="G24" s="65">
        <f>E24-F24</f>
        <v>83368095.549130082</v>
      </c>
    </row>
    <row r="25" spans="1:7" s="16" customFormat="1" ht="11.5" x14ac:dyDescent="0.25">
      <c r="A25" s="68" t="s">
        <v>15</v>
      </c>
      <c r="B25" s="66">
        <v>15912516.61923</v>
      </c>
      <c r="C25" s="66">
        <v>26474351.898759998</v>
      </c>
      <c r="D25" s="65">
        <f>B25-C25</f>
        <v>-10561835.279529998</v>
      </c>
      <c r="E25" s="67">
        <v>1020432761.56537</v>
      </c>
      <c r="F25" s="67">
        <v>938035828.30903006</v>
      </c>
      <c r="G25" s="65">
        <f>E25-F25</f>
        <v>82396933.256339908</v>
      </c>
    </row>
    <row r="26" spans="1:7" s="28" customFormat="1" ht="11.5" x14ac:dyDescent="0.25">
      <c r="A26" s="69" t="s">
        <v>16</v>
      </c>
      <c r="B26" s="70">
        <f>B24-B25</f>
        <v>-3558858.2699600011</v>
      </c>
      <c r="C26" s="70">
        <f>C24-C25</f>
        <v>3019221.779930003</v>
      </c>
      <c r="D26" s="70"/>
      <c r="E26" s="70">
        <f>E24-E25</f>
        <v>-116081678.05689991</v>
      </c>
      <c r="F26" s="70">
        <f>F24-F25</f>
        <v>-117052840.34969008</v>
      </c>
      <c r="G26" s="71"/>
    </row>
    <row r="27" spans="1:7" s="11" customFormat="1" x14ac:dyDescent="0.25">
      <c r="A27" s="126" t="s">
        <v>67</v>
      </c>
      <c r="B27" s="126"/>
      <c r="C27" s="126"/>
      <c r="D27" s="126"/>
      <c r="E27" s="126"/>
      <c r="F27" s="126"/>
      <c r="G27" s="126"/>
    </row>
    <row r="28" spans="1:7" s="11" customFormat="1" ht="13" x14ac:dyDescent="0.3">
      <c r="A28" s="10"/>
      <c r="B28" s="10"/>
      <c r="C28" s="10"/>
      <c r="D28" s="10"/>
      <c r="E28" s="10"/>
      <c r="F28" s="10"/>
      <c r="G28" s="10"/>
    </row>
    <row r="29" spans="1:7" ht="15.5" x14ac:dyDescent="0.35">
      <c r="A29" s="73" t="s">
        <v>17</v>
      </c>
      <c r="B29" s="12"/>
      <c r="C29" s="12"/>
      <c r="D29" s="12"/>
      <c r="E29" s="12"/>
      <c r="F29" s="12"/>
      <c r="G29" s="12"/>
    </row>
    <row r="30" spans="1:7" s="16" customFormat="1" ht="11.5" x14ac:dyDescent="0.25">
      <c r="A30" s="29"/>
      <c r="B30" s="29"/>
      <c r="C30" s="29"/>
      <c r="D30" s="29" t="s">
        <v>1</v>
      </c>
      <c r="E30" s="29"/>
      <c r="F30" s="29"/>
      <c r="G30" s="29"/>
    </row>
    <row r="31" spans="1:7" s="16" customFormat="1" ht="11.5" x14ac:dyDescent="0.25">
      <c r="A31" s="29"/>
      <c r="B31" s="29" t="s">
        <v>19</v>
      </c>
      <c r="C31" s="50" t="s">
        <v>19</v>
      </c>
      <c r="D31" s="29" t="s">
        <v>6</v>
      </c>
      <c r="E31" s="29"/>
      <c r="F31" s="29"/>
      <c r="G31" s="29"/>
    </row>
    <row r="32" spans="1:7" s="25" customFormat="1" ht="11.5" x14ac:dyDescent="0.25">
      <c r="A32" s="30" t="s">
        <v>41</v>
      </c>
      <c r="B32" s="45" t="s">
        <v>98</v>
      </c>
      <c r="C32" s="45" t="s">
        <v>99</v>
      </c>
      <c r="D32" s="29" t="s">
        <v>7</v>
      </c>
      <c r="E32" s="29"/>
      <c r="F32" s="29" t="s">
        <v>20</v>
      </c>
      <c r="G32" s="29" t="s">
        <v>21</v>
      </c>
    </row>
    <row r="33" spans="1:7" s="16" customFormat="1" ht="11.5" x14ac:dyDescent="0.25">
      <c r="A33" s="64" t="s">
        <v>22</v>
      </c>
      <c r="B33" s="115">
        <v>70376.421834690002</v>
      </c>
      <c r="C33" s="115">
        <v>57182.603261160002</v>
      </c>
      <c r="D33" s="98">
        <f t="shared" ref="D33:D42" si="0">IFERROR(((B33/C33)-1)*100,IF(B33+C33&lt;&gt;0,100,0))</f>
        <v>23.073133822313419</v>
      </c>
      <c r="E33" s="64"/>
      <c r="F33" s="115">
        <v>71447.710000000006</v>
      </c>
      <c r="G33" s="115">
        <v>69638.92</v>
      </c>
    </row>
    <row r="34" spans="1:7" s="16" customFormat="1" ht="11.5" x14ac:dyDescent="0.25">
      <c r="A34" s="64" t="s">
        <v>23</v>
      </c>
      <c r="B34" s="115">
        <v>77242.078262480005</v>
      </c>
      <c r="C34" s="115">
        <v>62033.388118149996</v>
      </c>
      <c r="D34" s="98">
        <f t="shared" si="0"/>
        <v>24.516942578347066</v>
      </c>
      <c r="E34" s="64"/>
      <c r="F34" s="115">
        <v>79362.929999999993</v>
      </c>
      <c r="G34" s="115">
        <v>77050.84</v>
      </c>
    </row>
    <row r="35" spans="1:7" s="16" customFormat="1" ht="11.5" x14ac:dyDescent="0.25">
      <c r="A35" s="64" t="s">
        <v>24</v>
      </c>
      <c r="B35" s="115">
        <v>64042.128831989998</v>
      </c>
      <c r="C35" s="115">
        <v>40065.451294910003</v>
      </c>
      <c r="D35" s="98">
        <f t="shared" si="0"/>
        <v>59.843772532586058</v>
      </c>
      <c r="E35" s="64"/>
      <c r="F35" s="115">
        <v>65297.3</v>
      </c>
      <c r="G35" s="115">
        <v>63674.33</v>
      </c>
    </row>
    <row r="36" spans="1:7" s="16" customFormat="1" ht="11.5" x14ac:dyDescent="0.25">
      <c r="A36" s="64" t="s">
        <v>25</v>
      </c>
      <c r="B36" s="115">
        <v>63870.65034398</v>
      </c>
      <c r="C36" s="115">
        <v>52517.57436477</v>
      </c>
      <c r="D36" s="98">
        <f t="shared" si="0"/>
        <v>21.617670116207634</v>
      </c>
      <c r="E36" s="64"/>
      <c r="F36" s="115">
        <v>64828.21</v>
      </c>
      <c r="G36" s="115">
        <v>63015.27</v>
      </c>
    </row>
    <row r="37" spans="1:7" s="16" customFormat="1" ht="11.5" x14ac:dyDescent="0.25">
      <c r="A37" s="64" t="s">
        <v>79</v>
      </c>
      <c r="B37" s="115">
        <v>64797.367678980001</v>
      </c>
      <c r="C37" s="115">
        <v>51500.472235300003</v>
      </c>
      <c r="D37" s="98">
        <f t="shared" si="0"/>
        <v>25.818977703598399</v>
      </c>
      <c r="E37" s="64"/>
      <c r="F37" s="115">
        <v>65731.89</v>
      </c>
      <c r="G37" s="115">
        <v>63517.96</v>
      </c>
    </row>
    <row r="38" spans="1:7" s="16" customFormat="1" ht="11.5" x14ac:dyDescent="0.25">
      <c r="A38" s="64" t="s">
        <v>26</v>
      </c>
      <c r="B38" s="115">
        <v>94560.684340349995</v>
      </c>
      <c r="C38" s="115">
        <v>79932.894917459998</v>
      </c>
      <c r="D38" s="98">
        <f t="shared" si="0"/>
        <v>18.300087139337172</v>
      </c>
      <c r="E38" s="64"/>
      <c r="F38" s="115">
        <v>96275.89</v>
      </c>
      <c r="G38" s="115">
        <v>92911.49</v>
      </c>
    </row>
    <row r="39" spans="1:7" s="16" customFormat="1" ht="11.5" x14ac:dyDescent="0.25">
      <c r="A39" s="64" t="s">
        <v>27</v>
      </c>
      <c r="B39" s="115">
        <v>13953.21486181</v>
      </c>
      <c r="C39" s="115">
        <v>11496.78987038</v>
      </c>
      <c r="D39" s="98">
        <f t="shared" si="0"/>
        <v>21.366181509141626</v>
      </c>
      <c r="E39" s="64"/>
      <c r="F39" s="115">
        <v>14330.31</v>
      </c>
      <c r="G39" s="115">
        <v>13893.25</v>
      </c>
    </row>
    <row r="40" spans="1:7" s="16" customFormat="1" ht="11.5" x14ac:dyDescent="0.25">
      <c r="A40" s="64" t="s">
        <v>28</v>
      </c>
      <c r="B40" s="115">
        <v>90481.830637509993</v>
      </c>
      <c r="C40" s="115">
        <v>76265.93517913</v>
      </c>
      <c r="D40" s="98">
        <f t="shared" si="0"/>
        <v>18.639901844762452</v>
      </c>
      <c r="E40" s="64"/>
      <c r="F40" s="115">
        <v>92181.02</v>
      </c>
      <c r="G40" s="115">
        <v>89226.57</v>
      </c>
    </row>
    <row r="41" spans="1:7" s="16" customFormat="1" ht="11.5" x14ac:dyDescent="0.25">
      <c r="A41" s="64" t="s">
        <v>29</v>
      </c>
      <c r="B41" s="72"/>
      <c r="C41" s="115">
        <v>4307.7578790199996</v>
      </c>
      <c r="D41" s="98">
        <f t="shared" si="0"/>
        <v>-100</v>
      </c>
      <c r="E41" s="64"/>
      <c r="F41" s="72"/>
      <c r="G41" s="72"/>
    </row>
    <row r="42" spans="1:7" s="16" customFormat="1" ht="11.5" x14ac:dyDescent="0.25">
      <c r="A42" s="64" t="s">
        <v>78</v>
      </c>
      <c r="B42" s="115">
        <v>1310.5106627800001</v>
      </c>
      <c r="C42" s="115">
        <v>890.46322381000004</v>
      </c>
      <c r="D42" s="98">
        <f t="shared" si="0"/>
        <v>47.171789663895922</v>
      </c>
      <c r="E42" s="64"/>
      <c r="F42" s="115">
        <v>1390.84</v>
      </c>
      <c r="G42" s="115">
        <v>1305.72</v>
      </c>
    </row>
    <row r="43" spans="1:7" x14ac:dyDescent="0.25">
      <c r="A43" s="9"/>
      <c r="B43" s="8"/>
      <c r="C43" s="7"/>
      <c r="D43" s="6"/>
      <c r="E43" s="5"/>
      <c r="F43" s="4"/>
      <c r="G43" s="4"/>
    </row>
    <row r="44" spans="1:7" ht="15.5" x14ac:dyDescent="0.35">
      <c r="A44" s="73" t="s">
        <v>43</v>
      </c>
      <c r="B44" s="12"/>
      <c r="C44" s="12"/>
      <c r="D44" s="12"/>
      <c r="E44" s="12"/>
      <c r="F44" s="12"/>
      <c r="G44" s="12"/>
    </row>
    <row r="45" spans="1:7" s="16" customFormat="1" ht="11.5" x14ac:dyDescent="0.25">
      <c r="A45" s="29"/>
      <c r="B45" s="29"/>
      <c r="C45" s="29" t="s">
        <v>0</v>
      </c>
      <c r="D45" s="29"/>
      <c r="E45" s="29" t="s">
        <v>0</v>
      </c>
      <c r="F45" s="29"/>
      <c r="G45" s="29" t="s">
        <v>1</v>
      </c>
    </row>
    <row r="46" spans="1:7" s="16" customFormat="1" ht="11.5" x14ac:dyDescent="0.25">
      <c r="A46" s="29"/>
      <c r="B46" s="29"/>
      <c r="C46" s="29" t="s">
        <v>3</v>
      </c>
      <c r="D46" s="29"/>
      <c r="E46" s="29" t="s">
        <v>3</v>
      </c>
      <c r="F46" s="29"/>
      <c r="G46" s="29" t="s">
        <v>6</v>
      </c>
    </row>
    <row r="47" spans="1:7" s="25" customFormat="1" ht="11.5" x14ac:dyDescent="0.25">
      <c r="A47" s="30"/>
      <c r="B47" s="29"/>
      <c r="C47" s="45" t="s">
        <v>98</v>
      </c>
      <c r="D47" s="29"/>
      <c r="E47" s="45" t="s">
        <v>99</v>
      </c>
      <c r="F47" s="29"/>
      <c r="G47" s="29" t="s">
        <v>7</v>
      </c>
    </row>
    <row r="48" spans="1:7" s="25" customFormat="1" ht="14" x14ac:dyDescent="0.3">
      <c r="A48" s="64" t="s">
        <v>30</v>
      </c>
      <c r="B48" s="74"/>
      <c r="C48" s="116">
        <v>19944.8423904052</v>
      </c>
      <c r="D48" s="72"/>
      <c r="E48" s="116">
        <v>17292.9151081411</v>
      </c>
      <c r="F48" s="72"/>
      <c r="G48" s="98">
        <f>IFERROR(((C48/E48)-1)*100,IF(C48+E48&lt;&gt;0,100,0))</f>
        <v>15.335339736998034</v>
      </c>
    </row>
    <row r="49" spans="1:7" x14ac:dyDescent="0.25">
      <c r="A49" s="3"/>
      <c r="B49" s="2"/>
      <c r="C49" s="2"/>
      <c r="D49" s="1"/>
      <c r="E49" s="2"/>
      <c r="F49" s="20"/>
      <c r="G49" s="20"/>
    </row>
    <row r="50" spans="1:7" ht="15.5" x14ac:dyDescent="0.35">
      <c r="A50" s="73" t="s">
        <v>36</v>
      </c>
      <c r="B50" s="12"/>
      <c r="C50" s="12"/>
      <c r="D50" s="12"/>
      <c r="E50" s="12"/>
      <c r="F50" s="12"/>
      <c r="G50" s="12"/>
    </row>
    <row r="51" spans="1:7" s="16" customFormat="1" ht="11.5" x14ac:dyDescent="0.25">
      <c r="A51" s="29"/>
      <c r="B51" s="29"/>
      <c r="C51" s="29"/>
      <c r="D51" s="29"/>
      <c r="E51" s="29"/>
      <c r="F51" s="29"/>
      <c r="G51" s="29" t="s">
        <v>64</v>
      </c>
    </row>
    <row r="52" spans="1:7" s="16" customFormat="1" ht="11.5" x14ac:dyDescent="0.25">
      <c r="A52" s="29"/>
      <c r="B52" s="29"/>
      <c r="C52" s="29"/>
      <c r="D52" s="29"/>
      <c r="E52" s="29"/>
      <c r="F52" s="29"/>
      <c r="G52" s="29" t="s">
        <v>66</v>
      </c>
    </row>
    <row r="53" spans="1:7" s="25" customFormat="1" ht="11.5" x14ac:dyDescent="0.25">
      <c r="A53" s="30"/>
      <c r="B53" s="29"/>
      <c r="C53" s="29" t="s">
        <v>31</v>
      </c>
      <c r="D53" s="29"/>
      <c r="E53" s="29" t="s">
        <v>37</v>
      </c>
      <c r="F53" s="29" t="s">
        <v>12</v>
      </c>
      <c r="G53" s="29" t="s">
        <v>65</v>
      </c>
    </row>
    <row r="54" spans="1:7" s="25" customFormat="1" ht="11.5" x14ac:dyDescent="0.25">
      <c r="A54" s="64" t="s">
        <v>38</v>
      </c>
      <c r="B54" s="64"/>
      <c r="C54" s="117">
        <v>2147</v>
      </c>
      <c r="D54" s="75"/>
      <c r="E54" s="117">
        <v>548923</v>
      </c>
      <c r="F54" s="117">
        <v>58597616.119999997</v>
      </c>
      <c r="G54" s="117">
        <v>9047433.2640000004</v>
      </c>
    </row>
    <row r="55" spans="1:7" x14ac:dyDescent="0.25">
      <c r="A55" s="3"/>
      <c r="B55" s="2"/>
      <c r="C55" s="27"/>
      <c r="D55" s="27"/>
      <c r="E55" s="27"/>
      <c r="F55" s="26"/>
      <c r="G55" s="26"/>
    </row>
    <row r="56" spans="1:7" x14ac:dyDescent="0.25">
      <c r="A56" s="76" t="s">
        <v>44</v>
      </c>
      <c r="B56" s="60"/>
      <c r="C56" s="60"/>
      <c r="D56" s="59"/>
      <c r="E56" s="60"/>
      <c r="F56" s="3"/>
      <c r="G56" s="3"/>
    </row>
    <row r="57" spans="1:7" x14ac:dyDescent="0.25">
      <c r="A57" s="76" t="s">
        <v>71</v>
      </c>
      <c r="B57" s="60"/>
      <c r="C57" s="60"/>
      <c r="D57" s="59"/>
      <c r="E57" s="60"/>
      <c r="F57" s="3"/>
      <c r="G57" s="3"/>
    </row>
    <row r="58" spans="1:7" ht="39" customHeight="1" x14ac:dyDescent="0.3">
      <c r="A58" s="130" t="s">
        <v>83</v>
      </c>
      <c r="B58" s="131"/>
      <c r="C58" s="131"/>
      <c r="D58" s="131"/>
      <c r="E58" s="131"/>
      <c r="F58" s="131"/>
      <c r="G58" s="131"/>
    </row>
    <row r="59" spans="1:7" ht="13" x14ac:dyDescent="0.3">
      <c r="A59" s="53"/>
      <c r="B59" s="57"/>
      <c r="C59" s="57"/>
      <c r="D59" s="56"/>
      <c r="E59" s="57"/>
      <c r="F59" s="61"/>
      <c r="G59" s="61"/>
    </row>
    <row r="60" spans="1:7" x14ac:dyDescent="0.25">
      <c r="A60" s="76" t="s">
        <v>45</v>
      </c>
      <c r="B60" s="57"/>
      <c r="C60" s="57"/>
      <c r="D60" s="56"/>
      <c r="E60" s="57"/>
      <c r="F60" s="61"/>
      <c r="G60" s="61"/>
    </row>
    <row r="61" spans="1:7" ht="37.5" customHeight="1" x14ac:dyDescent="0.3">
      <c r="A61" s="129" t="s">
        <v>84</v>
      </c>
      <c r="B61" s="129"/>
      <c r="C61" s="129"/>
      <c r="D61" s="129"/>
      <c r="E61" s="129"/>
      <c r="F61" s="129"/>
      <c r="G61" s="129"/>
    </row>
    <row r="62" spans="1:7" ht="13" x14ac:dyDescent="0.3">
      <c r="A62" s="58"/>
      <c r="B62" s="55"/>
      <c r="C62" s="55"/>
      <c r="D62" s="54"/>
      <c r="E62" s="55"/>
      <c r="F62" s="53"/>
      <c r="G62" s="53"/>
    </row>
    <row r="63" spans="1:7" s="32" customFormat="1" ht="15.5" x14ac:dyDescent="0.35">
      <c r="A63" s="128" t="s">
        <v>63</v>
      </c>
      <c r="B63" s="128"/>
      <c r="C63" s="128"/>
      <c r="D63" s="128"/>
      <c r="E63" s="128"/>
      <c r="F63" s="128"/>
      <c r="G63" s="128"/>
    </row>
    <row r="64" spans="1:7" s="32" customFormat="1" ht="15.5" x14ac:dyDescent="0.35">
      <c r="A64" s="37" t="s">
        <v>46</v>
      </c>
      <c r="B64" s="42"/>
      <c r="C64" s="42"/>
      <c r="D64" s="42"/>
      <c r="E64" s="42"/>
      <c r="F64" s="42"/>
      <c r="G64" s="42"/>
    </row>
    <row r="65" spans="1:7" s="16" customFormat="1" ht="11.5" x14ac:dyDescent="0.25">
      <c r="A65" s="50"/>
      <c r="B65" s="50" t="s">
        <v>0</v>
      </c>
      <c r="C65" s="50" t="s">
        <v>0</v>
      </c>
      <c r="D65" s="50" t="s">
        <v>1</v>
      </c>
      <c r="E65" s="50" t="s">
        <v>2</v>
      </c>
      <c r="F65" s="50" t="s">
        <v>2</v>
      </c>
      <c r="G65" s="50" t="s">
        <v>1</v>
      </c>
    </row>
    <row r="66" spans="1:7" s="16" customFormat="1" ht="11.5" x14ac:dyDescent="0.25">
      <c r="A66" s="50"/>
      <c r="B66" s="50" t="s">
        <v>3</v>
      </c>
      <c r="C66" s="50" t="s">
        <v>3</v>
      </c>
      <c r="D66" s="50" t="s">
        <v>4</v>
      </c>
      <c r="E66" s="50" t="s">
        <v>5</v>
      </c>
      <c r="F66" s="50" t="s">
        <v>5</v>
      </c>
      <c r="G66" s="50" t="s">
        <v>6</v>
      </c>
    </row>
    <row r="67" spans="1:7" s="16" customFormat="1" ht="11.5" x14ac:dyDescent="0.25">
      <c r="A67" s="30" t="s">
        <v>47</v>
      </c>
      <c r="B67" s="45" t="s">
        <v>98</v>
      </c>
      <c r="C67" s="45" t="s">
        <v>99</v>
      </c>
      <c r="D67" s="50" t="s">
        <v>0</v>
      </c>
      <c r="E67" s="114">
        <v>2021</v>
      </c>
      <c r="F67" s="114">
        <v>2020</v>
      </c>
      <c r="G67" s="50" t="s">
        <v>7</v>
      </c>
    </row>
    <row r="68" spans="1:7" s="16" customFormat="1" ht="11.5" x14ac:dyDescent="0.25">
      <c r="A68" s="77" t="s">
        <v>53</v>
      </c>
      <c r="B68" s="67">
        <v>6782</v>
      </c>
      <c r="C68" s="66">
        <v>7542</v>
      </c>
      <c r="D68" s="98">
        <f>IFERROR(((B68/C68)-1)*100,IF(B68+C68&lt;&gt;0,100,0))</f>
        <v>-10.076902678334655</v>
      </c>
      <c r="E68" s="66">
        <v>295762</v>
      </c>
      <c r="F68" s="66">
        <v>304416</v>
      </c>
      <c r="G68" s="98">
        <f>IFERROR(((E68/F68)-1)*100,IF(E68+F68&lt;&gt;0,100,0))</f>
        <v>-2.8428203510984962</v>
      </c>
    </row>
    <row r="69" spans="1:7" s="16" customFormat="1" ht="11.5" x14ac:dyDescent="0.25">
      <c r="A69" s="79" t="s">
        <v>54</v>
      </c>
      <c r="B69" s="67">
        <v>170016977.382</v>
      </c>
      <c r="C69" s="66">
        <v>220141757.97400001</v>
      </c>
      <c r="D69" s="98">
        <f>IFERROR(((B69/C69)-1)*100,IF(B69+C69&lt;&gt;0,100,0))</f>
        <v>-22.76931966624889</v>
      </c>
      <c r="E69" s="66">
        <v>8977833665.6399994</v>
      </c>
      <c r="F69" s="66">
        <v>9983658709.8770008</v>
      </c>
      <c r="G69" s="98">
        <f>IFERROR(((E69/F69)-1)*100,IF(E69+F69&lt;&gt;0,100,0))</f>
        <v>-10.074713824521286</v>
      </c>
    </row>
    <row r="70" spans="1:7" s="62" customFormat="1" ht="11.5" x14ac:dyDescent="0.25">
      <c r="A70" s="79" t="s">
        <v>55</v>
      </c>
      <c r="B70" s="67">
        <v>172873923.00411001</v>
      </c>
      <c r="C70" s="66">
        <v>219896788.28521001</v>
      </c>
      <c r="D70" s="98">
        <f>IFERROR(((B70/C70)-1)*100,IF(B70+C70&lt;&gt;0,100,0))</f>
        <v>-21.384061880935946</v>
      </c>
      <c r="E70" s="66">
        <v>8840240947.4061508</v>
      </c>
      <c r="F70" s="66">
        <v>9615709635.8281498</v>
      </c>
      <c r="G70" s="98">
        <f>IFERROR(((E70/F70)-1)*100,IF(E70+F70&lt;&gt;0,100,0))</f>
        <v>-8.0646017589029668</v>
      </c>
    </row>
    <row r="71" spans="1:7" s="16" customFormat="1" ht="11.5" x14ac:dyDescent="0.25">
      <c r="A71" s="79" t="s">
        <v>94</v>
      </c>
      <c r="B71" s="98">
        <f>IFERROR(B69/B68/1000,)</f>
        <v>25.068855408728989</v>
      </c>
      <c r="C71" s="98">
        <f>IFERROR(C69/C68/1000,)</f>
        <v>29.188777243967117</v>
      </c>
      <c r="D71" s="98">
        <f>IFERROR(((B71/C71)-1)*100,IF(B71+C71&lt;&gt;0,100,0))</f>
        <v>-14.114746228671338</v>
      </c>
      <c r="E71" s="98">
        <f>IFERROR(E69/E68/1000,)</f>
        <v>30.354926142100741</v>
      </c>
      <c r="F71" s="98">
        <f>IFERROR(F69/F68/1000,)</f>
        <v>32.796103719505545</v>
      </c>
      <c r="G71" s="98">
        <f>IFERROR(((E71/F71)-1)*100,IF(E71+F71&lt;&gt;0,100,0))</f>
        <v>-7.4434987713278611</v>
      </c>
    </row>
    <row r="72" spans="1:7" s="32" customFormat="1" x14ac:dyDescent="0.25">
      <c r="A72" s="3"/>
      <c r="B72" s="51"/>
      <c r="C72" s="51"/>
      <c r="D72" s="43"/>
      <c r="E72" s="51"/>
      <c r="F72" s="51"/>
      <c r="G72" s="51"/>
    </row>
    <row r="73" spans="1:7" s="16" customFormat="1" ht="11.5" x14ac:dyDescent="0.25">
      <c r="A73" s="30" t="s">
        <v>48</v>
      </c>
      <c r="B73" s="50"/>
      <c r="C73" s="50"/>
      <c r="D73" s="50"/>
      <c r="E73" s="50"/>
      <c r="F73" s="50"/>
      <c r="G73" s="50"/>
    </row>
    <row r="74" spans="1:7" s="16" customFormat="1" ht="11.5" x14ac:dyDescent="0.25">
      <c r="A74" s="77" t="s">
        <v>53</v>
      </c>
      <c r="B74" s="67">
        <v>3134</v>
      </c>
      <c r="C74" s="66">
        <v>2363</v>
      </c>
      <c r="D74" s="98">
        <f>IFERROR(((B74/C74)-1)*100,IF(B74+C74&lt;&gt;0,100,0))</f>
        <v>32.628015234870929</v>
      </c>
      <c r="E74" s="66">
        <v>133748</v>
      </c>
      <c r="F74" s="66">
        <v>129242</v>
      </c>
      <c r="G74" s="98">
        <f>IFERROR(((E74/F74)-1)*100,IF(E74+F74&lt;&gt;0,100,0))</f>
        <v>3.4864827223348493</v>
      </c>
    </row>
    <row r="75" spans="1:7" s="16" customFormat="1" ht="11.5" x14ac:dyDescent="0.25">
      <c r="A75" s="79" t="s">
        <v>54</v>
      </c>
      <c r="B75" s="67">
        <v>568595724.09200001</v>
      </c>
      <c r="C75" s="66">
        <v>341340677.954</v>
      </c>
      <c r="D75" s="98">
        <f>IFERROR(((B75/C75)-1)*100,IF(B75+C75&lt;&gt;0,100,0))</f>
        <v>66.577194227236376</v>
      </c>
      <c r="E75" s="66">
        <v>22183695749.616001</v>
      </c>
      <c r="F75" s="66">
        <v>19389494489.851002</v>
      </c>
      <c r="G75" s="98">
        <f>IFERROR(((E75/F75)-1)*100,IF(E75+F75&lt;&gt;0,100,0))</f>
        <v>14.410903085831151</v>
      </c>
    </row>
    <row r="76" spans="1:7" s="16" customFormat="1" ht="11.5" x14ac:dyDescent="0.25">
      <c r="A76" s="79" t="s">
        <v>55</v>
      </c>
      <c r="B76" s="67">
        <v>582443655.13346004</v>
      </c>
      <c r="C76" s="66">
        <v>326140949.72329998</v>
      </c>
      <c r="D76" s="98">
        <f>IFERROR(((B76/C76)-1)*100,IF(B76+C76&lt;&gt;0,100,0))</f>
        <v>78.586484042438968</v>
      </c>
      <c r="E76" s="66">
        <v>21494448089.9786</v>
      </c>
      <c r="F76" s="66">
        <v>18767916513.168201</v>
      </c>
      <c r="G76" s="98">
        <f>IFERROR(((E76/F76)-1)*100,IF(E76+F76&lt;&gt;0,100,0))</f>
        <v>14.527619914002553</v>
      </c>
    </row>
    <row r="77" spans="1:7" s="16" customFormat="1" ht="11.5" x14ac:dyDescent="0.25">
      <c r="A77" s="79" t="s">
        <v>94</v>
      </c>
      <c r="B77" s="98">
        <f>IFERROR(B75/B74/1000,)</f>
        <v>181.4281187275048</v>
      </c>
      <c r="C77" s="98">
        <f>IFERROR(C75/C74/1000,)</f>
        <v>144.45225474143038</v>
      </c>
      <c r="D77" s="98">
        <f>IFERROR(((B77/C77)-1)*100,IF(B77+C77&lt;&gt;0,100,0))</f>
        <v>25.597290988819267</v>
      </c>
      <c r="E77" s="98">
        <f>IFERROR(E75/E74/1000,)</f>
        <v>165.86188765152377</v>
      </c>
      <c r="F77" s="98">
        <f>IFERROR(F75/F74/1000,)</f>
        <v>150.02471711866886</v>
      </c>
      <c r="G77" s="98">
        <f>IFERROR(((E77/F77)-1)*100,IF(E77+F77&lt;&gt;0,100,0))</f>
        <v>10.556374200877695</v>
      </c>
    </row>
    <row r="78" spans="1:7" s="62" customFormat="1" x14ac:dyDescent="0.25">
      <c r="A78" s="3"/>
      <c r="B78" s="51"/>
      <c r="C78" s="51"/>
      <c r="D78" s="43"/>
      <c r="E78" s="51"/>
      <c r="F78" s="51"/>
      <c r="G78" s="51"/>
    </row>
    <row r="79" spans="1:7" s="16" customFormat="1" ht="13.5" x14ac:dyDescent="0.25">
      <c r="A79" s="30" t="s">
        <v>70</v>
      </c>
      <c r="B79" s="50"/>
      <c r="C79" s="50"/>
      <c r="D79" s="50"/>
      <c r="E79" s="50"/>
      <c r="F79" s="50"/>
      <c r="G79" s="50"/>
    </row>
    <row r="80" spans="1:7" s="16" customFormat="1" ht="11.5" x14ac:dyDescent="0.25">
      <c r="A80" s="77" t="s">
        <v>53</v>
      </c>
      <c r="B80" s="67">
        <v>202</v>
      </c>
      <c r="C80" s="66">
        <v>214</v>
      </c>
      <c r="D80" s="98">
        <f>IFERROR(((B80/C80)-1)*100,IF(B80+C80&lt;&gt;0,100,0))</f>
        <v>-5.6074766355140193</v>
      </c>
      <c r="E80" s="66">
        <v>7711</v>
      </c>
      <c r="F80" s="66">
        <v>9871</v>
      </c>
      <c r="G80" s="98">
        <f>IFERROR(((E80/F80)-1)*100,IF(E80+F80&lt;&gt;0,100,0))</f>
        <v>-21.882281430452842</v>
      </c>
    </row>
    <row r="81" spans="1:7" s="16" customFormat="1" ht="11.5" x14ac:dyDescent="0.25">
      <c r="A81" s="79" t="s">
        <v>54</v>
      </c>
      <c r="B81" s="67">
        <v>16884646.353999998</v>
      </c>
      <c r="C81" s="66">
        <v>16531737.017999999</v>
      </c>
      <c r="D81" s="98">
        <f>IFERROR(((B81/C81)-1)*100,IF(B81+C81&lt;&gt;0,100,0))</f>
        <v>2.1347383860252922</v>
      </c>
      <c r="E81" s="66">
        <v>676348205.55999994</v>
      </c>
      <c r="F81" s="66">
        <v>844840524.54299998</v>
      </c>
      <c r="G81" s="98">
        <f>IFERROR(((E81/F81)-1)*100,IF(E81+F81&lt;&gt;0,100,0))</f>
        <v>-19.943683344752273</v>
      </c>
    </row>
    <row r="82" spans="1:7" s="16" customFormat="1" ht="11.5" x14ac:dyDescent="0.25">
      <c r="A82" s="79" t="s">
        <v>55</v>
      </c>
      <c r="B82" s="67">
        <v>9799340.1260092799</v>
      </c>
      <c r="C82" s="66">
        <v>3607817.0965498001</v>
      </c>
      <c r="D82" s="98">
        <f>IFERROR(((B82/C82)-1)*100,IF(B82+C82&lt;&gt;0,100,0))</f>
        <v>171.61410525440743</v>
      </c>
      <c r="E82" s="66">
        <v>234149791.19512099</v>
      </c>
      <c r="F82" s="66">
        <v>287900313.12397701</v>
      </c>
      <c r="G82" s="98">
        <f>IFERROR(((E82/F82)-1)*100,IF(E82+F82&lt;&gt;0,100,0))</f>
        <v>-18.669837953844016</v>
      </c>
    </row>
    <row r="83" spans="1:7" s="32" customFormat="1" x14ac:dyDescent="0.25">
      <c r="A83" s="79" t="s">
        <v>94</v>
      </c>
      <c r="B83" s="98">
        <f>IFERROR(B81/B80/1000,)</f>
        <v>83.587358188118799</v>
      </c>
      <c r="C83" s="98">
        <f>IFERROR(C81/C80/1000,)</f>
        <v>77.25110756074767</v>
      </c>
      <c r="D83" s="98">
        <f>IFERROR(((B83/C83)-1)*100,IF(B83+C83&lt;&gt;0,100,0))</f>
        <v>8.2021485871752944</v>
      </c>
      <c r="E83" s="98">
        <f>IFERROR(E81/E80/1000,)</f>
        <v>87.712126255997916</v>
      </c>
      <c r="F83" s="98">
        <f>IFERROR(F81/F80/1000,)</f>
        <v>85.588139453246882</v>
      </c>
      <c r="G83" s="98">
        <f>IFERROR(((E83/F83)-1)*100,IF(E83+F83&lt;&gt;0,100,0))</f>
        <v>2.4816368439826597</v>
      </c>
    </row>
    <row r="84" spans="1:7" s="63" customFormat="1" x14ac:dyDescent="0.25">
      <c r="A84" s="3"/>
      <c r="B84" s="51"/>
      <c r="C84" s="51"/>
      <c r="D84" s="43"/>
      <c r="E84" s="51"/>
      <c r="F84" s="51"/>
      <c r="G84" s="51"/>
    </row>
    <row r="85" spans="1:7" s="62" customFormat="1" ht="11.5" x14ac:dyDescent="0.25">
      <c r="A85" s="30" t="s">
        <v>34</v>
      </c>
      <c r="B85" s="50"/>
      <c r="C85" s="50"/>
      <c r="D85" s="50"/>
      <c r="E85" s="50"/>
      <c r="F85" s="50"/>
      <c r="G85" s="50"/>
    </row>
    <row r="86" spans="1:7" s="62" customFormat="1" ht="11.5" x14ac:dyDescent="0.25">
      <c r="A86" s="77" t="s">
        <v>53</v>
      </c>
      <c r="B86" s="64">
        <f>B68+B74+B80</f>
        <v>10118</v>
      </c>
      <c r="C86" s="64">
        <f>C68+C74+C80</f>
        <v>10119</v>
      </c>
      <c r="D86" s="98">
        <f>IFERROR(((B86/C86)-1)*100,IF(B86+C86&lt;&gt;0,100,0))</f>
        <v>-9.8823994465813136E-3</v>
      </c>
      <c r="E86" s="64">
        <f>E68+E74+E80</f>
        <v>437221</v>
      </c>
      <c r="F86" s="64">
        <f>F68+F74+F80</f>
        <v>443529</v>
      </c>
      <c r="G86" s="98">
        <f>IFERROR(((E86/F86)-1)*100,IF(E86+F86&lt;&gt;0,100,0))</f>
        <v>-1.4222294370830335</v>
      </c>
    </row>
    <row r="87" spans="1:7" s="62" customFormat="1" ht="11.5" x14ac:dyDescent="0.25">
      <c r="A87" s="79" t="s">
        <v>54</v>
      </c>
      <c r="B87" s="64">
        <f t="shared" ref="B87:C87" si="1">B69+B75+B81</f>
        <v>755497347.82799995</v>
      </c>
      <c r="C87" s="64">
        <f t="shared" si="1"/>
        <v>578014172.94599998</v>
      </c>
      <c r="D87" s="98">
        <f>IFERROR(((B87/C87)-1)*100,IF(B87+C87&lt;&gt;0,100,0))</f>
        <v>30.705678716736418</v>
      </c>
      <c r="E87" s="64">
        <f t="shared" ref="E87:F87" si="2">E69+E75+E81</f>
        <v>31837877620.816002</v>
      </c>
      <c r="F87" s="64">
        <f t="shared" si="2"/>
        <v>30217993724.271004</v>
      </c>
      <c r="G87" s="98">
        <f>IFERROR(((E87/F87)-1)*100,IF(E87+F87&lt;&gt;0,100,0))</f>
        <v>5.3606599806919508</v>
      </c>
    </row>
    <row r="88" spans="1:7" s="62" customFormat="1" ht="11.5" x14ac:dyDescent="0.25">
      <c r="A88" s="79" t="s">
        <v>55</v>
      </c>
      <c r="B88" s="64">
        <f t="shared" ref="B88:C88" si="3">B70+B76+B82</f>
        <v>765116918.26357925</v>
      </c>
      <c r="C88" s="64">
        <f t="shared" si="3"/>
        <v>549645555.10505974</v>
      </c>
      <c r="D88" s="98">
        <f>IFERROR(((B88/C88)-1)*100,IF(B88+C88&lt;&gt;0,100,0))</f>
        <v>39.201874945997538</v>
      </c>
      <c r="E88" s="64">
        <f t="shared" ref="E88:F88" si="4">E70+E76+E82</f>
        <v>30568838828.579872</v>
      </c>
      <c r="F88" s="64">
        <f t="shared" si="4"/>
        <v>28671526462.120331</v>
      </c>
      <c r="G88" s="98">
        <f>IFERROR(((E88/F88)-1)*100,IF(E88+F88&lt;&gt;0,100,0))</f>
        <v>6.6174096763428114</v>
      </c>
    </row>
    <row r="89" spans="1:7" s="63" customFormat="1" x14ac:dyDescent="0.25">
      <c r="A89" s="79" t="s">
        <v>95</v>
      </c>
      <c r="B89" s="98">
        <f>IFERROR((B75/B87)*100,IF(B75+B87&lt;&gt;0,100,0))</f>
        <v>75.261114513064996</v>
      </c>
      <c r="C89" s="98">
        <f>IFERROR((C75/C87)*100,IF(C75+C87&lt;&gt;0,100,0))</f>
        <v>59.054032570562796</v>
      </c>
      <c r="D89" s="98">
        <f>IFERROR(((B89/C89)-1)*100,IF(B89+C89&lt;&gt;0,100,0))</f>
        <v>27.444496568691722</v>
      </c>
      <c r="E89" s="98">
        <f>IFERROR((E75/E87)*100,IF(E75+E87&lt;&gt;0,100,0))</f>
        <v>69.677055781859096</v>
      </c>
      <c r="F89" s="98">
        <f>IFERROR((F75/F87)*100,IF(F75+F87&lt;&gt;0,100,0))</f>
        <v>64.165393198415472</v>
      </c>
      <c r="G89" s="98">
        <f>IFERROR(((E89/F89)-1)*100,IF(E89+F89&lt;&gt;0,100,0))</f>
        <v>8.589774501030778</v>
      </c>
    </row>
    <row r="90" spans="1:7" s="63" customFormat="1" x14ac:dyDescent="0.25">
      <c r="A90" s="3"/>
      <c r="B90" s="51"/>
      <c r="C90" s="51"/>
      <c r="D90" s="43"/>
      <c r="E90" s="51"/>
      <c r="F90" s="51"/>
      <c r="G90" s="51"/>
    </row>
    <row r="91" spans="1:7" s="32" customFormat="1" ht="14" x14ac:dyDescent="0.3">
      <c r="A91" s="127" t="s">
        <v>49</v>
      </c>
      <c r="B91" s="127"/>
      <c r="C91" s="127"/>
      <c r="D91" s="127"/>
      <c r="E91" s="127"/>
      <c r="F91" s="127"/>
      <c r="G91" s="127"/>
    </row>
    <row r="92" spans="1:7" s="16" customFormat="1" ht="11.5" x14ac:dyDescent="0.25">
      <c r="A92" s="50"/>
      <c r="B92" s="50" t="s">
        <v>0</v>
      </c>
      <c r="C92" s="50" t="s">
        <v>0</v>
      </c>
      <c r="D92" s="50" t="s">
        <v>11</v>
      </c>
      <c r="E92" s="50" t="s">
        <v>2</v>
      </c>
      <c r="F92" s="50" t="s">
        <v>2</v>
      </c>
      <c r="G92" s="50" t="s">
        <v>11</v>
      </c>
    </row>
    <row r="93" spans="1:7" s="16" customFormat="1" ht="11.5" x14ac:dyDescent="0.25">
      <c r="A93" s="50"/>
      <c r="B93" s="50" t="s">
        <v>3</v>
      </c>
      <c r="C93" s="50" t="s">
        <v>3</v>
      </c>
      <c r="D93" s="50" t="s">
        <v>12</v>
      </c>
      <c r="E93" s="50" t="s">
        <v>5</v>
      </c>
      <c r="F93" s="50" t="s">
        <v>5</v>
      </c>
      <c r="G93" s="50" t="s">
        <v>12</v>
      </c>
    </row>
    <row r="94" spans="1:7" s="16" customFormat="1" ht="11.5" x14ac:dyDescent="0.25">
      <c r="A94" s="30"/>
      <c r="B94" s="45" t="s">
        <v>98</v>
      </c>
      <c r="C94" s="45" t="s">
        <v>99</v>
      </c>
      <c r="D94" s="50" t="s">
        <v>13</v>
      </c>
      <c r="E94" s="114">
        <v>2021</v>
      </c>
      <c r="F94" s="114">
        <v>2020</v>
      </c>
      <c r="G94" s="50" t="s">
        <v>13</v>
      </c>
    </row>
    <row r="96" spans="1:7" x14ac:dyDescent="0.25">
      <c r="A96" s="132" t="s">
        <v>100</v>
      </c>
      <c r="B96" s="133"/>
      <c r="C96" s="133"/>
      <c r="D96" s="134"/>
      <c r="E96" s="133"/>
      <c r="F96" s="134"/>
      <c r="G96" s="135"/>
    </row>
    <row r="97" spans="1:7" ht="13.5" x14ac:dyDescent="0.25">
      <c r="A97" s="136" t="s">
        <v>87</v>
      </c>
      <c r="B97" s="137">
        <v>56240289.638999999</v>
      </c>
      <c r="C97" s="138">
        <v>84615905.963</v>
      </c>
      <c r="D97" s="139">
        <f>B97-C97</f>
        <v>-28375616.324000001</v>
      </c>
      <c r="E97" s="138">
        <v>2762365457.3193693</v>
      </c>
      <c r="F97" s="138">
        <v>3101867980.625</v>
      </c>
      <c r="G97" s="140">
        <f>E97-F97</f>
        <v>-339502523.30563068</v>
      </c>
    </row>
    <row r="98" spans="1:7" ht="13.5" x14ac:dyDescent="0.25">
      <c r="A98" s="136" t="s">
        <v>88</v>
      </c>
      <c r="B98" s="137">
        <v>54102936.685999997</v>
      </c>
      <c r="C98" s="138">
        <v>57748354.924999997</v>
      </c>
      <c r="D98" s="139">
        <f>B98-C98</f>
        <v>-3645418.2390000001</v>
      </c>
      <c r="E98" s="138">
        <v>2747144996.4529438</v>
      </c>
      <c r="F98" s="138">
        <v>3128337258.8600001</v>
      </c>
      <c r="G98" s="140">
        <f>E98-F98</f>
        <v>-381192262.40705633</v>
      </c>
    </row>
    <row r="99" spans="1:7" s="63" customFormat="1" x14ac:dyDescent="0.25">
      <c r="A99" s="141" t="s">
        <v>16</v>
      </c>
      <c r="B99" s="139">
        <f>B97-B98</f>
        <v>2137352.9530000016</v>
      </c>
      <c r="C99" s="139">
        <f>C97-C98</f>
        <v>26867551.038000003</v>
      </c>
      <c r="D99" s="142"/>
      <c r="E99" s="139">
        <f>E97-E98</f>
        <v>15220460.866425514</v>
      </c>
      <c r="F99" s="142">
        <f>F97-F98</f>
        <v>-26469278.235000134</v>
      </c>
      <c r="G99" s="140"/>
    </row>
    <row r="100" spans="1:7" s="63" customFormat="1" x14ac:dyDescent="0.25">
      <c r="A100" s="143"/>
      <c r="B100" s="144"/>
      <c r="C100" s="144"/>
      <c r="D100" s="145"/>
      <c r="E100" s="146"/>
      <c r="F100" s="146"/>
      <c r="G100" s="145"/>
    </row>
    <row r="101" spans="1:7" s="63" customFormat="1" x14ac:dyDescent="0.25">
      <c r="A101" s="147" t="s">
        <v>101</v>
      </c>
      <c r="B101" s="144"/>
      <c r="C101" s="144"/>
      <c r="D101" s="145"/>
      <c r="E101" s="146"/>
      <c r="F101" s="146"/>
      <c r="G101" s="145"/>
    </row>
    <row r="102" spans="1:7" s="16" customFormat="1" ht="13.5" x14ac:dyDescent="0.25">
      <c r="A102" s="79" t="s">
        <v>87</v>
      </c>
      <c r="B102" s="66">
        <v>19099286.581999999</v>
      </c>
      <c r="C102" s="118">
        <v>32803156.305</v>
      </c>
      <c r="D102" s="65">
        <f>B102-C102</f>
        <v>-13703869.723000001</v>
      </c>
      <c r="E102" s="118">
        <v>1001005308.58</v>
      </c>
      <c r="F102" s="118">
        <v>1216314666.5739999</v>
      </c>
      <c r="G102" s="80">
        <f>E102-F102</f>
        <v>-215309357.99399984</v>
      </c>
    </row>
    <row r="103" spans="1:7" s="16" customFormat="1" ht="13.5" x14ac:dyDescent="0.25">
      <c r="A103" s="79" t="s">
        <v>88</v>
      </c>
      <c r="B103" s="66">
        <v>21525629.537</v>
      </c>
      <c r="C103" s="118">
        <v>29253842.076000001</v>
      </c>
      <c r="D103" s="65">
        <f>B103-C103</f>
        <v>-7728212.5390000008</v>
      </c>
      <c r="E103" s="118">
        <v>1143585692.21</v>
      </c>
      <c r="F103" s="118">
        <v>1283388196.4990001</v>
      </c>
      <c r="G103" s="80">
        <f>E103-F103</f>
        <v>-139802504.28900003</v>
      </c>
    </row>
    <row r="104" spans="1:7" s="28" customFormat="1" ht="11.5" x14ac:dyDescent="0.25">
      <c r="A104" s="81" t="s">
        <v>16</v>
      </c>
      <c r="B104" s="65">
        <f>B102-B103</f>
        <v>-2426342.9550000019</v>
      </c>
      <c r="C104" s="65">
        <f>C102-C103</f>
        <v>3549314.2289999984</v>
      </c>
      <c r="D104" s="82"/>
      <c r="E104" s="65">
        <f>E102-E103</f>
        <v>-142580383.63</v>
      </c>
      <c r="F104" s="82">
        <f>F102-F103</f>
        <v>-67073529.925000191</v>
      </c>
      <c r="G104" s="80"/>
    </row>
    <row r="105" spans="1:7" s="32" customFormat="1" ht="13" x14ac:dyDescent="0.3">
      <c r="A105" s="83" t="s">
        <v>89</v>
      </c>
      <c r="B105" s="41"/>
      <c r="C105" s="41"/>
      <c r="D105" s="40"/>
      <c r="E105" s="39"/>
      <c r="F105" s="41"/>
      <c r="G105" s="41"/>
    </row>
    <row r="106" spans="1:7" s="32" customFormat="1" ht="13" x14ac:dyDescent="0.3">
      <c r="A106" s="38"/>
      <c r="B106" s="41"/>
      <c r="C106" s="41"/>
      <c r="D106" s="40"/>
      <c r="E106" s="39"/>
      <c r="F106" s="41"/>
      <c r="G106" s="41"/>
    </row>
    <row r="107" spans="1:7" s="32" customFormat="1" ht="14" x14ac:dyDescent="0.3">
      <c r="A107" s="37" t="s">
        <v>68</v>
      </c>
      <c r="B107" s="52"/>
      <c r="C107" s="37"/>
      <c r="D107" s="37"/>
      <c r="E107" s="37"/>
      <c r="F107" s="37"/>
      <c r="G107" s="37"/>
    </row>
    <row r="108" spans="1:7" s="16" customFormat="1" ht="11.5" x14ac:dyDescent="0.25">
      <c r="A108" s="50"/>
      <c r="B108" s="50"/>
      <c r="C108" s="50"/>
      <c r="D108" s="50" t="s">
        <v>18</v>
      </c>
      <c r="E108" s="50"/>
      <c r="F108" s="50"/>
      <c r="G108" s="50"/>
    </row>
    <row r="109" spans="1:7" s="16" customFormat="1" ht="11.5" x14ac:dyDescent="0.25">
      <c r="A109" s="50"/>
      <c r="B109" s="50" t="s">
        <v>19</v>
      </c>
      <c r="C109" s="50" t="s">
        <v>19</v>
      </c>
      <c r="D109" s="50" t="s">
        <v>6</v>
      </c>
      <c r="E109" s="50"/>
      <c r="F109" s="50"/>
      <c r="G109" s="50"/>
    </row>
    <row r="110" spans="1:7" s="16" customFormat="1" ht="11.5" x14ac:dyDescent="0.25">
      <c r="A110" s="30" t="s">
        <v>41</v>
      </c>
      <c r="B110" s="45" t="s">
        <v>98</v>
      </c>
      <c r="C110" s="45" t="s">
        <v>99</v>
      </c>
      <c r="D110" s="50" t="s">
        <v>7</v>
      </c>
      <c r="E110" s="50"/>
      <c r="F110" s="50" t="s">
        <v>20</v>
      </c>
      <c r="G110" s="50" t="s">
        <v>21</v>
      </c>
    </row>
    <row r="111" spans="1:7" s="16" customFormat="1" ht="11.5" x14ac:dyDescent="0.25">
      <c r="A111" s="79" t="s">
        <v>39</v>
      </c>
      <c r="B111" s="119">
        <v>810.02595297368202</v>
      </c>
      <c r="C111" s="120">
        <v>740.22832382898503</v>
      </c>
      <c r="D111" s="98">
        <f>IFERROR(((B111/C111)-1)*100,IF(B111+C111&lt;&gt;0,100,0))</f>
        <v>9.429202706491191</v>
      </c>
      <c r="E111" s="84"/>
      <c r="F111" s="119">
        <v>814.23889392176602</v>
      </c>
      <c r="G111" s="119">
        <v>808.95003431197699</v>
      </c>
    </row>
    <row r="112" spans="1:7" s="16" customFormat="1" ht="11.5" x14ac:dyDescent="0.25">
      <c r="A112" s="79" t="s">
        <v>50</v>
      </c>
      <c r="B112" s="119">
        <v>799.40709956108799</v>
      </c>
      <c r="C112" s="120">
        <v>730.84729671176797</v>
      </c>
      <c r="D112" s="98">
        <f>IFERROR(((B112/C112)-1)*100,IF(B112+C112&lt;&gt;0,100,0))</f>
        <v>9.3808656278520317</v>
      </c>
      <c r="E112" s="84"/>
      <c r="F112" s="119">
        <v>803.39753397579295</v>
      </c>
      <c r="G112" s="119">
        <v>798.39023967282606</v>
      </c>
    </row>
    <row r="113" spans="1:7" s="16" customFormat="1" ht="11.5" x14ac:dyDescent="0.25">
      <c r="A113" s="79" t="s">
        <v>51</v>
      </c>
      <c r="B113" s="119">
        <v>857.728162201283</v>
      </c>
      <c r="C113" s="120">
        <v>779.95911900057899</v>
      </c>
      <c r="D113" s="98">
        <f>IFERROR(((B113/C113)-1)*100,IF(B113+C113&lt;&gt;0,100,0))</f>
        <v>9.9709127448058368</v>
      </c>
      <c r="E113" s="84"/>
      <c r="F113" s="119">
        <v>863.67577875760696</v>
      </c>
      <c r="G113" s="119">
        <v>856.18938047305596</v>
      </c>
    </row>
    <row r="114" spans="1:7" s="28" customFormat="1" ht="11.5" x14ac:dyDescent="0.25">
      <c r="A114" s="81" t="s">
        <v>52</v>
      </c>
      <c r="B114" s="85"/>
      <c r="C114" s="84"/>
      <c r="D114" s="86"/>
      <c r="E114" s="84"/>
      <c r="F114" s="71"/>
      <c r="G114" s="71"/>
    </row>
    <row r="115" spans="1:7" s="16" customFormat="1" ht="11.5" x14ac:dyDescent="0.25">
      <c r="A115" s="79" t="s">
        <v>56</v>
      </c>
      <c r="B115" s="119">
        <v>609.84793073819606</v>
      </c>
      <c r="C115" s="120">
        <v>590.70358878102502</v>
      </c>
      <c r="D115" s="98">
        <f>IFERROR(((B115/C115)-1)*100,IF(B115+C115&lt;&gt;0,100,0))</f>
        <v>3.2409388263032746</v>
      </c>
      <c r="E115" s="84"/>
      <c r="F115" s="119">
        <v>610.12347353720395</v>
      </c>
      <c r="G115" s="119">
        <v>609.18860815785001</v>
      </c>
    </row>
    <row r="116" spans="1:7" s="16" customFormat="1" ht="11.5" x14ac:dyDescent="0.25">
      <c r="A116" s="79" t="s">
        <v>57</v>
      </c>
      <c r="B116" s="119">
        <v>796.07076819553095</v>
      </c>
      <c r="C116" s="120">
        <v>769.46427343479797</v>
      </c>
      <c r="D116" s="98">
        <f>IFERROR(((B116/C116)-1)*100,IF(B116+C116&lt;&gt;0,100,0))</f>
        <v>3.4577946864205567</v>
      </c>
      <c r="E116" s="84"/>
      <c r="F116" s="119">
        <v>797.39219498195598</v>
      </c>
      <c r="G116" s="119">
        <v>795.41492538738703</v>
      </c>
    </row>
    <row r="117" spans="1:7" s="16" customFormat="1" ht="11.5" x14ac:dyDescent="0.25">
      <c r="A117" s="79" t="s">
        <v>59</v>
      </c>
      <c r="B117" s="119">
        <v>910.15889369971103</v>
      </c>
      <c r="C117" s="120">
        <v>846.50469650351204</v>
      </c>
      <c r="D117" s="98">
        <f>IFERROR(((B117/C117)-1)*100,IF(B117+C117&lt;&gt;0,100,0))</f>
        <v>7.5196508015989316</v>
      </c>
      <c r="E117" s="84"/>
      <c r="F117" s="119">
        <v>913.60737860222901</v>
      </c>
      <c r="G117" s="119">
        <v>909.19020796881102</v>
      </c>
    </row>
    <row r="118" spans="1:7" s="16" customFormat="1" ht="11.5" x14ac:dyDescent="0.25">
      <c r="A118" s="79" t="s">
        <v>58</v>
      </c>
      <c r="B118" s="119">
        <v>872.41303781344504</v>
      </c>
      <c r="C118" s="120">
        <v>762.34282450555395</v>
      </c>
      <c r="D118" s="98">
        <f>IFERROR(((B118/C118)-1)*100,IF(B118+C118&lt;&gt;0,100,0))</f>
        <v>14.438414027085678</v>
      </c>
      <c r="E118" s="84"/>
      <c r="F118" s="119">
        <v>880.32772128319004</v>
      </c>
      <c r="G118" s="119">
        <v>869.19737003493901</v>
      </c>
    </row>
    <row r="119" spans="1:7" s="32" customFormat="1" x14ac:dyDescent="0.25">
      <c r="A119" s="87"/>
      <c r="B119" s="88"/>
      <c r="C119" s="87"/>
      <c r="D119" s="87"/>
      <c r="E119" s="88"/>
      <c r="F119" s="87"/>
      <c r="G119" s="87"/>
    </row>
    <row r="120" spans="1:7" s="32" customFormat="1" ht="15.5" x14ac:dyDescent="0.35">
      <c r="A120" s="122" t="s">
        <v>73</v>
      </c>
      <c r="B120" s="122"/>
      <c r="C120" s="122"/>
      <c r="D120" s="122"/>
      <c r="E120" s="122"/>
      <c r="F120" s="122"/>
      <c r="G120" s="122"/>
    </row>
    <row r="121" spans="1:7" s="32" customFormat="1" ht="15.5" x14ac:dyDescent="0.35">
      <c r="A121" s="89"/>
      <c r="B121" s="89"/>
      <c r="C121" s="89"/>
      <c r="D121" s="89"/>
      <c r="E121" s="89"/>
      <c r="F121" s="89"/>
      <c r="G121" s="89"/>
    </row>
    <row r="122" spans="1:7" s="16" customFormat="1" ht="11.5" x14ac:dyDescent="0.25">
      <c r="A122" s="50"/>
      <c r="B122" s="50" t="s">
        <v>0</v>
      </c>
      <c r="C122" s="50" t="s">
        <v>0</v>
      </c>
      <c r="D122" s="50" t="s">
        <v>1</v>
      </c>
      <c r="E122" s="50" t="s">
        <v>2</v>
      </c>
      <c r="F122" s="50" t="s">
        <v>2</v>
      </c>
      <c r="G122" s="50" t="s">
        <v>1</v>
      </c>
    </row>
    <row r="123" spans="1:7" s="16" customFormat="1" ht="11.5" x14ac:dyDescent="0.25">
      <c r="A123" s="50"/>
      <c r="B123" s="50" t="s">
        <v>3</v>
      </c>
      <c r="C123" s="50" t="s">
        <v>3</v>
      </c>
      <c r="D123" s="50" t="s">
        <v>4</v>
      </c>
      <c r="E123" s="50" t="s">
        <v>5</v>
      </c>
      <c r="F123" s="50" t="s">
        <v>5</v>
      </c>
      <c r="G123" s="50" t="s">
        <v>6</v>
      </c>
    </row>
    <row r="124" spans="1:7" s="16" customFormat="1" ht="11.5" x14ac:dyDescent="0.25">
      <c r="A124" s="30" t="s">
        <v>31</v>
      </c>
      <c r="B124" s="45" t="s">
        <v>98</v>
      </c>
      <c r="C124" s="45" t="s">
        <v>99</v>
      </c>
      <c r="D124" s="50" t="s">
        <v>0</v>
      </c>
      <c r="E124" s="114">
        <v>2021</v>
      </c>
      <c r="F124" s="114">
        <v>2020</v>
      </c>
      <c r="G124" s="50" t="s">
        <v>7</v>
      </c>
    </row>
    <row r="125" spans="1:7" s="28" customFormat="1" ht="11.5" x14ac:dyDescent="0.25">
      <c r="A125" s="81" t="s">
        <v>33</v>
      </c>
      <c r="B125" s="85"/>
      <c r="C125" s="85"/>
      <c r="D125" s="90"/>
      <c r="E125" s="91"/>
      <c r="F125" s="91"/>
      <c r="G125" s="92"/>
    </row>
    <row r="126" spans="1:7" s="16" customFormat="1" ht="11.5" x14ac:dyDescent="0.25">
      <c r="A126" s="79" t="s">
        <v>90</v>
      </c>
      <c r="B126" s="67">
        <v>2</v>
      </c>
      <c r="C126" s="66">
        <v>0</v>
      </c>
      <c r="D126" s="98">
        <f>IFERROR(((B126/C126)-1)*100,IF(B126+C126&lt;&gt;0,100,0))</f>
        <v>100</v>
      </c>
      <c r="E126" s="66">
        <v>22</v>
      </c>
      <c r="F126" s="66">
        <v>13</v>
      </c>
      <c r="G126" s="98">
        <f>IFERROR(((E126/F126)-1)*100,IF(E126+F126&lt;&gt;0,100,0))</f>
        <v>69.230769230769226</v>
      </c>
    </row>
    <row r="127" spans="1:7" s="16" customFormat="1" ht="11.5" x14ac:dyDescent="0.25">
      <c r="A127" s="79" t="s">
        <v>72</v>
      </c>
      <c r="B127" s="67">
        <v>134</v>
      </c>
      <c r="C127" s="66">
        <v>115</v>
      </c>
      <c r="D127" s="98">
        <f>IFERROR(((B127/C127)-1)*100,IF(B127+C127&lt;&gt;0,100,0))</f>
        <v>16.521739130434774</v>
      </c>
      <c r="E127" s="66">
        <v>10808</v>
      </c>
      <c r="F127" s="66">
        <v>13994</v>
      </c>
      <c r="G127" s="98">
        <f>IFERROR(((E127/F127)-1)*100,IF(E127+F127&lt;&gt;0,100,0))</f>
        <v>-22.766900100042875</v>
      </c>
    </row>
    <row r="128" spans="1:7" s="16" customFormat="1" ht="11.5" x14ac:dyDescent="0.25">
      <c r="A128" s="79" t="s">
        <v>74</v>
      </c>
      <c r="B128" s="67">
        <v>1</v>
      </c>
      <c r="C128" s="66">
        <v>7</v>
      </c>
      <c r="D128" s="98">
        <f>IFERROR(((B128/C128)-1)*100,IF(B128+C128&lt;&gt;0,100,0))</f>
        <v>-85.714285714285722</v>
      </c>
      <c r="E128" s="66">
        <v>395</v>
      </c>
      <c r="F128" s="66">
        <v>423</v>
      </c>
      <c r="G128" s="98">
        <f>IFERROR(((E128/F128)-1)*100,IF(E128+F128&lt;&gt;0,100,0))</f>
        <v>-6.619385342789597</v>
      </c>
    </row>
    <row r="129" spans="1:7" s="28" customFormat="1" ht="11.5" x14ac:dyDescent="0.25">
      <c r="A129" s="81" t="s">
        <v>34</v>
      </c>
      <c r="B129" s="82">
        <f>SUM(B126:B128)</f>
        <v>137</v>
      </c>
      <c r="C129" s="82">
        <f>SUM(C126:C128)</f>
        <v>122</v>
      </c>
      <c r="D129" s="98">
        <f>IFERROR(((B129/C129)-1)*100,IF(B129+C129&lt;&gt;0,100,0))</f>
        <v>12.295081967213118</v>
      </c>
      <c r="E129" s="82">
        <f>SUM(E126:E128)</f>
        <v>11225</v>
      </c>
      <c r="F129" s="82">
        <f>SUM(F126:F128)</f>
        <v>14430</v>
      </c>
      <c r="G129" s="98">
        <f>IFERROR(((E129/F129)-1)*100,IF(E129+F129&lt;&gt;0,100,0))</f>
        <v>-22.210672210672211</v>
      </c>
    </row>
    <row r="130" spans="1:7" s="16" customFormat="1" ht="11.5" x14ac:dyDescent="0.25">
      <c r="A130" s="79"/>
      <c r="B130" s="71"/>
      <c r="C130" s="71"/>
      <c r="D130" s="98"/>
      <c r="E130" s="84"/>
      <c r="F130" s="93"/>
      <c r="G130" s="98"/>
    </row>
    <row r="131" spans="1:7" s="28" customFormat="1" ht="11.5" x14ac:dyDescent="0.25">
      <c r="A131" s="81" t="s">
        <v>35</v>
      </c>
      <c r="B131" s="85"/>
      <c r="C131" s="85"/>
      <c r="D131" s="98"/>
      <c r="E131" s="94"/>
      <c r="F131" s="94"/>
      <c r="G131" s="98"/>
    </row>
    <row r="132" spans="1:7" s="16" customFormat="1" ht="11.5" x14ac:dyDescent="0.25">
      <c r="A132" s="79" t="s">
        <v>75</v>
      </c>
      <c r="B132" s="67">
        <v>16</v>
      </c>
      <c r="C132" s="66">
        <v>81</v>
      </c>
      <c r="D132" s="98">
        <f>IFERROR(((B132/C132)-1)*100,IF(B132+C132&lt;&gt;0,100,0))</f>
        <v>-80.246913580246911</v>
      </c>
      <c r="E132" s="66">
        <v>1084</v>
      </c>
      <c r="F132" s="66">
        <v>1619</v>
      </c>
      <c r="G132" s="98">
        <f>IFERROR(((E132/F132)-1)*100,IF(E132+F132&lt;&gt;0,100,0))</f>
        <v>-33.045089561457687</v>
      </c>
    </row>
    <row r="133" spans="1:7" s="62" customFormat="1" ht="11.5" x14ac:dyDescent="0.25">
      <c r="A133" s="79" t="s">
        <v>91</v>
      </c>
      <c r="B133" s="64">
        <v>0</v>
      </c>
      <c r="C133" s="78">
        <v>0</v>
      </c>
      <c r="D133" s="98">
        <f>IFERROR(((B133/C133)-1)*100,IF(B133+C133&lt;&gt;0,100,0))</f>
        <v>0</v>
      </c>
      <c r="E133" s="78">
        <v>0</v>
      </c>
      <c r="F133" s="78">
        <v>0</v>
      </c>
      <c r="G133" s="98">
        <f>IFERROR(((E133/F133)-1)*100,IF(E133+F133&lt;&gt;0,100,0))</f>
        <v>0</v>
      </c>
    </row>
    <row r="134" spans="1:7" s="28" customFormat="1" ht="11.5" x14ac:dyDescent="0.25">
      <c r="A134" s="81" t="s">
        <v>34</v>
      </c>
      <c r="B134" s="82">
        <f>SUM(B132:B133)</f>
        <v>16</v>
      </c>
      <c r="C134" s="82">
        <f>SUM(C132:C133)</f>
        <v>81</v>
      </c>
      <c r="D134" s="98">
        <f>IFERROR(((B134/C134)-1)*100,IF(B134+C134&lt;&gt;0,100,0))</f>
        <v>-80.246913580246911</v>
      </c>
      <c r="E134" s="82">
        <f>SUM(E132:E133)</f>
        <v>1084</v>
      </c>
      <c r="F134" s="82">
        <f>SUM(F132:F133)</f>
        <v>1619</v>
      </c>
      <c r="G134" s="98">
        <f>IFERROR(((E134/F134)-1)*100,IF(E134+F134&lt;&gt;0,100,0))</f>
        <v>-33.045089561457687</v>
      </c>
    </row>
    <row r="135" spans="1:7" s="16" customFormat="1" ht="11.5" x14ac:dyDescent="0.25">
      <c r="A135" s="30" t="s">
        <v>32</v>
      </c>
      <c r="B135" s="45"/>
      <c r="C135" s="45"/>
      <c r="D135" s="45"/>
      <c r="E135" s="50"/>
      <c r="F135" s="50"/>
      <c r="G135" s="45"/>
    </row>
    <row r="136" spans="1:7" s="16" customFormat="1" ht="11.5" x14ac:dyDescent="0.25">
      <c r="A136" s="81" t="s">
        <v>33</v>
      </c>
      <c r="B136" s="85"/>
      <c r="C136" s="85"/>
      <c r="D136" s="98"/>
      <c r="E136" s="91"/>
      <c r="F136" s="91"/>
      <c r="G136" s="98"/>
    </row>
    <row r="137" spans="1:7" s="16" customFormat="1" ht="11.5" x14ac:dyDescent="0.25">
      <c r="A137" s="79" t="s">
        <v>90</v>
      </c>
      <c r="B137" s="67">
        <v>50075</v>
      </c>
      <c r="C137" s="66">
        <v>0</v>
      </c>
      <c r="D137" s="98">
        <f>IFERROR(((B137/C137)-1)*100,IF(B137+C137&lt;&gt;0,100,0))</f>
        <v>100</v>
      </c>
      <c r="E137" s="66">
        <v>261815</v>
      </c>
      <c r="F137" s="66">
        <v>110085</v>
      </c>
      <c r="G137" s="98">
        <f>IFERROR(((E137/F137)-1)*100,IF(E137+F137&lt;&gt;0,100,0))</f>
        <v>137.8298587455148</v>
      </c>
    </row>
    <row r="138" spans="1:7" s="16" customFormat="1" ht="11.5" x14ac:dyDescent="0.25">
      <c r="A138" s="79" t="s">
        <v>72</v>
      </c>
      <c r="B138" s="67">
        <v>30493</v>
      </c>
      <c r="C138" s="66">
        <v>24710</v>
      </c>
      <c r="D138" s="98">
        <f>IFERROR(((B138/C138)-1)*100,IF(B138+C138&lt;&gt;0,100,0))</f>
        <v>23.403480372318896</v>
      </c>
      <c r="E138" s="66">
        <v>11537021</v>
      </c>
      <c r="F138" s="66">
        <v>12236684</v>
      </c>
      <c r="G138" s="98">
        <f>IFERROR(((E138/F138)-1)*100,IF(E138+F138&lt;&gt;0,100,0))</f>
        <v>-5.7177500048215641</v>
      </c>
    </row>
    <row r="139" spans="1:7" s="16" customFormat="1" ht="11.5" x14ac:dyDescent="0.25">
      <c r="A139" s="79" t="s">
        <v>74</v>
      </c>
      <c r="B139" s="67">
        <v>2</v>
      </c>
      <c r="C139" s="66">
        <v>21</v>
      </c>
      <c r="D139" s="98">
        <f>IFERROR(((B139/C139)-1)*100,IF(B139+C139&lt;&gt;0,100,0))</f>
        <v>-90.476190476190482</v>
      </c>
      <c r="E139" s="66">
        <v>17259</v>
      </c>
      <c r="F139" s="66">
        <v>24665</v>
      </c>
      <c r="G139" s="98">
        <f>IFERROR(((E139/F139)-1)*100,IF(E139+F139&lt;&gt;0,100,0))</f>
        <v>-30.026353131968374</v>
      </c>
    </row>
    <row r="140" spans="1:7" s="16" customFormat="1" ht="11.5" x14ac:dyDescent="0.25">
      <c r="A140" s="81" t="s">
        <v>34</v>
      </c>
      <c r="B140" s="82">
        <f>SUM(B137:B139)</f>
        <v>80570</v>
      </c>
      <c r="C140" s="82">
        <f>SUM(C137:C139)</f>
        <v>24731</v>
      </c>
      <c r="D140" s="98">
        <f>IFERROR(((B140/C140)-1)*100,IF(B140+C140&lt;&gt;0,100,0))</f>
        <v>225.7854514576847</v>
      </c>
      <c r="E140" s="82">
        <f>SUM(E137:E139)</f>
        <v>11816095</v>
      </c>
      <c r="F140" s="82">
        <f>SUM(F137:F139)</f>
        <v>12371434</v>
      </c>
      <c r="G140" s="98">
        <f>IFERROR(((E140/F140)-1)*100,IF(E140+F140&lt;&gt;0,100,0))</f>
        <v>-4.4888814021074701</v>
      </c>
    </row>
    <row r="141" spans="1:7" s="28" customFormat="1" ht="11.5" x14ac:dyDescent="0.25">
      <c r="A141" s="79"/>
      <c r="B141" s="71"/>
      <c r="C141" s="71"/>
      <c r="D141" s="98"/>
      <c r="E141" s="84"/>
      <c r="F141" s="93"/>
      <c r="G141" s="98"/>
    </row>
    <row r="142" spans="1:7" s="16" customFormat="1" ht="11.5" x14ac:dyDescent="0.25">
      <c r="A142" s="81" t="s">
        <v>35</v>
      </c>
      <c r="B142" s="85"/>
      <c r="C142" s="85"/>
      <c r="D142" s="98"/>
      <c r="E142" s="94"/>
      <c r="F142" s="94"/>
      <c r="G142" s="98"/>
    </row>
    <row r="143" spans="1:7" s="16" customFormat="1" ht="11.5" x14ac:dyDescent="0.25">
      <c r="A143" s="79" t="s">
        <v>75</v>
      </c>
      <c r="B143" s="67">
        <v>12100</v>
      </c>
      <c r="C143" s="66">
        <v>51720</v>
      </c>
      <c r="D143" s="98">
        <f>IFERROR(((B143/C143)-1)*100,)</f>
        <v>-76.604795050270695</v>
      </c>
      <c r="E143" s="66">
        <v>586174</v>
      </c>
      <c r="F143" s="66">
        <v>710435</v>
      </c>
      <c r="G143" s="98">
        <f>IFERROR(((E143/F143)-1)*100,)</f>
        <v>-17.490833081140433</v>
      </c>
    </row>
    <row r="144" spans="1:7" s="16" customFormat="1" ht="11.5" x14ac:dyDescent="0.25">
      <c r="A144" s="79" t="s">
        <v>91</v>
      </c>
      <c r="B144" s="64">
        <v>0</v>
      </c>
      <c r="C144" s="78">
        <v>0</v>
      </c>
      <c r="D144" s="98">
        <f>IFERROR(((B144/C144)-1)*100,)</f>
        <v>0</v>
      </c>
      <c r="E144" s="78">
        <v>0</v>
      </c>
      <c r="F144" s="78">
        <v>0</v>
      </c>
      <c r="G144" s="98">
        <f>IFERROR(((E144/F144)-1)*100,)</f>
        <v>0</v>
      </c>
    </row>
    <row r="145" spans="1:7" s="16" customFormat="1" ht="11.5" x14ac:dyDescent="0.25">
      <c r="A145" s="81" t="s">
        <v>34</v>
      </c>
      <c r="B145" s="82">
        <f>SUM(B143:B144)</f>
        <v>12100</v>
      </c>
      <c r="C145" s="82">
        <f>SUM(C143:C144)</f>
        <v>51720</v>
      </c>
      <c r="D145" s="98">
        <f>IFERROR(((B145/C145)-1)*100,)</f>
        <v>-76.604795050270695</v>
      </c>
      <c r="E145" s="82">
        <f>SUM(E143:E144)</f>
        <v>586174</v>
      </c>
      <c r="F145" s="82">
        <f>SUM(F143:F144)</f>
        <v>710435</v>
      </c>
      <c r="G145" s="98">
        <f>IFERROR(((E145/F145)-1)*100,)</f>
        <v>-17.490833081140433</v>
      </c>
    </row>
    <row r="146" spans="1:7" s="16" customFormat="1" ht="11.5" x14ac:dyDescent="0.25">
      <c r="A146" s="30" t="s">
        <v>92</v>
      </c>
      <c r="B146" s="45"/>
      <c r="C146" s="45"/>
      <c r="D146" s="45"/>
      <c r="E146" s="50"/>
      <c r="F146" s="50"/>
      <c r="G146" s="45"/>
    </row>
    <row r="147" spans="1:7" s="32" customFormat="1" x14ac:dyDescent="0.25">
      <c r="A147" s="81" t="s">
        <v>33</v>
      </c>
      <c r="B147" s="85"/>
      <c r="C147" s="85"/>
      <c r="D147" s="98"/>
      <c r="E147" s="91"/>
      <c r="F147" s="91"/>
      <c r="G147" s="98"/>
    </row>
    <row r="148" spans="1:7" s="32" customFormat="1" x14ac:dyDescent="0.25">
      <c r="A148" s="79" t="s">
        <v>90</v>
      </c>
      <c r="B148" s="67">
        <v>1205705.3125</v>
      </c>
      <c r="C148" s="66">
        <v>0</v>
      </c>
      <c r="D148" s="98">
        <f>IFERROR(((B148/C148)-1)*100,IF(B148+C148&lt;&gt;0,100,0))</f>
        <v>100</v>
      </c>
      <c r="E148" s="66">
        <v>6287021.1775000002</v>
      </c>
      <c r="F148" s="66">
        <v>2654433.5237500002</v>
      </c>
      <c r="G148" s="98">
        <f>IFERROR(((E148/F148)-1)*100,IF(E148+F148&lt;&gt;0,100,0))</f>
        <v>136.84982581963973</v>
      </c>
    </row>
    <row r="149" spans="1:7" s="32" customFormat="1" x14ac:dyDescent="0.25">
      <c r="A149" s="79" t="s">
        <v>72</v>
      </c>
      <c r="B149" s="67">
        <v>2869226.3291099998</v>
      </c>
      <c r="C149" s="66">
        <v>2168686.4182099998</v>
      </c>
      <c r="D149" s="98">
        <f>IFERROR(((B149/C149)-1)*100,IF(B149+C149&lt;&gt;0,100,0))</f>
        <v>32.30249910811056</v>
      </c>
      <c r="E149" s="66">
        <v>1078378573.41276</v>
      </c>
      <c r="F149" s="66">
        <v>1127914590.8777101</v>
      </c>
      <c r="G149" s="98">
        <f>IFERROR(((E149/F149)-1)*100,IF(E149+F149&lt;&gt;0,100,0))</f>
        <v>-4.3918234470575079</v>
      </c>
    </row>
    <row r="150" spans="1:7" s="32" customFormat="1" x14ac:dyDescent="0.25">
      <c r="A150" s="79" t="s">
        <v>74</v>
      </c>
      <c r="B150" s="67">
        <v>16150.34</v>
      </c>
      <c r="C150" s="66">
        <v>156873.04</v>
      </c>
      <c r="D150" s="98">
        <f>IFERROR(((B150/C150)-1)*100,IF(B150+C150&lt;&gt;0,100,0))</f>
        <v>-89.70483392174971</v>
      </c>
      <c r="E150" s="66">
        <v>101461243.02</v>
      </c>
      <c r="F150" s="66">
        <v>121560394.23999999</v>
      </c>
      <c r="G150" s="98">
        <f>IFERROR(((E150/F150)-1)*100,IF(E150+F150&lt;&gt;0,100,0))</f>
        <v>-16.534292559398665</v>
      </c>
    </row>
    <row r="151" spans="1:7" s="16" customFormat="1" ht="11.5" x14ac:dyDescent="0.25">
      <c r="A151" s="81" t="s">
        <v>34</v>
      </c>
      <c r="B151" s="82">
        <f>SUM(B148:B150)</f>
        <v>4091081.9816099997</v>
      </c>
      <c r="C151" s="82">
        <f>SUM(C148:C150)</f>
        <v>2325559.4582099998</v>
      </c>
      <c r="D151" s="98">
        <f>IFERROR(((B151/C151)-1)*100,IF(B151+C151&lt;&gt;0,100,0))</f>
        <v>75.918184640135379</v>
      </c>
      <c r="E151" s="82">
        <f>SUM(E148:E150)</f>
        <v>1186126837.61026</v>
      </c>
      <c r="F151" s="82">
        <f>SUM(F148:F150)</f>
        <v>1252129418.6414602</v>
      </c>
      <c r="G151" s="98">
        <f>IFERROR(((E151/F151)-1)*100,IF(E151+F151&lt;&gt;0,100,0))</f>
        <v>-5.2712267636688797</v>
      </c>
    </row>
    <row r="152" spans="1:7" s="16" customFormat="1" ht="11.5" x14ac:dyDescent="0.25">
      <c r="A152" s="79"/>
      <c r="B152" s="71"/>
      <c r="C152" s="71"/>
      <c r="D152" s="98"/>
      <c r="E152" s="84"/>
      <c r="F152" s="93"/>
      <c r="G152" s="98"/>
    </row>
    <row r="153" spans="1:7" s="16" customFormat="1" ht="11.5" x14ac:dyDescent="0.25">
      <c r="A153" s="81" t="s">
        <v>35</v>
      </c>
      <c r="B153" s="85"/>
      <c r="C153" s="85"/>
      <c r="D153" s="98"/>
      <c r="E153" s="94"/>
      <c r="F153" s="94"/>
      <c r="G153" s="98"/>
    </row>
    <row r="154" spans="1:7" s="28" customFormat="1" ht="11.5" x14ac:dyDescent="0.25">
      <c r="A154" s="79" t="s">
        <v>75</v>
      </c>
      <c r="B154" s="67">
        <v>22052.5</v>
      </c>
      <c r="C154" s="66">
        <v>176445.62700000001</v>
      </c>
      <c r="D154" s="98">
        <f>IFERROR(((B154/C154)-1)*100,IF(B154+C154&lt;&gt;0,100,0))</f>
        <v>-87.501815502630734</v>
      </c>
      <c r="E154" s="66">
        <v>974532.95833000005</v>
      </c>
      <c r="F154" s="66">
        <v>1393363.6419500001</v>
      </c>
      <c r="G154" s="98">
        <f>IFERROR(((E154/F154)-1)*100,IF(E154+F154&lt;&gt;0,100,0))</f>
        <v>-30.058964581123291</v>
      </c>
    </row>
    <row r="155" spans="1:7" s="16" customFormat="1" ht="11.5" x14ac:dyDescent="0.25">
      <c r="A155" s="79" t="s">
        <v>91</v>
      </c>
      <c r="B155" s="64">
        <v>0</v>
      </c>
      <c r="C155" s="78">
        <v>0</v>
      </c>
      <c r="D155" s="98">
        <f>IFERROR(((B155/C155)-1)*100,IF(B155+C155&lt;&gt;0,100,0))</f>
        <v>0</v>
      </c>
      <c r="E155" s="78">
        <v>0</v>
      </c>
      <c r="F155" s="78">
        <v>0</v>
      </c>
      <c r="G155" s="98">
        <f>IFERROR(((E155/F155)-1)*100,IF(E155+F155&lt;&gt;0,100,0))</f>
        <v>0</v>
      </c>
    </row>
    <row r="156" spans="1:7" s="16" customFormat="1" ht="11.5" x14ac:dyDescent="0.25">
      <c r="A156" s="81" t="s">
        <v>34</v>
      </c>
      <c r="B156" s="82">
        <f>SUM(B154:B155)</f>
        <v>22052.5</v>
      </c>
      <c r="C156" s="82">
        <f>SUM(C154:C155)</f>
        <v>176445.62700000001</v>
      </c>
      <c r="D156" s="98">
        <f>IFERROR(((B156/C156)-1)*100,IF(B156+C156&lt;&gt;0,100,0))</f>
        <v>-87.501815502630734</v>
      </c>
      <c r="E156" s="82">
        <f>SUM(E154:E155)</f>
        <v>974532.95833000005</v>
      </c>
      <c r="F156" s="82">
        <f>SUM(F154:F155)</f>
        <v>1393363.6419500001</v>
      </c>
      <c r="G156" s="98">
        <f>IFERROR(((E156/F156)-1)*100,IF(E156+F156&lt;&gt;0,100,0))</f>
        <v>-30.058964581123291</v>
      </c>
    </row>
    <row r="157" spans="1:7" s="16" customFormat="1" ht="11.5" x14ac:dyDescent="0.25">
      <c r="A157" s="30" t="s">
        <v>93</v>
      </c>
      <c r="B157" s="45"/>
      <c r="C157" s="45"/>
      <c r="D157" s="45"/>
      <c r="E157" s="50"/>
      <c r="F157" s="50"/>
      <c r="G157" s="45"/>
    </row>
    <row r="158" spans="1:7" s="16" customFormat="1" ht="11.5" x14ac:dyDescent="0.25">
      <c r="A158" s="81" t="s">
        <v>33</v>
      </c>
      <c r="B158" s="85"/>
      <c r="C158" s="85"/>
      <c r="D158" s="98"/>
      <c r="E158" s="91"/>
      <c r="F158" s="91"/>
      <c r="G158" s="92"/>
    </row>
    <row r="159" spans="1:7" s="16" customFormat="1" ht="11.5" x14ac:dyDescent="0.25">
      <c r="A159" s="79" t="s">
        <v>90</v>
      </c>
      <c r="B159" s="67">
        <v>215</v>
      </c>
      <c r="C159" s="66">
        <v>60010</v>
      </c>
      <c r="D159" s="98">
        <f>IFERROR(((B159/C159)-1)*100,IF(B159+C159&lt;&gt;0,100,0))</f>
        <v>-99.641726378936852</v>
      </c>
      <c r="E159" s="78"/>
      <c r="F159" s="78"/>
      <c r="G159" s="65"/>
    </row>
    <row r="160" spans="1:7" s="16" customFormat="1" ht="11.5" x14ac:dyDescent="0.25">
      <c r="A160" s="79" t="s">
        <v>72</v>
      </c>
      <c r="B160" s="67">
        <v>993824</v>
      </c>
      <c r="C160" s="66">
        <v>924505</v>
      </c>
      <c r="D160" s="98">
        <f>IFERROR(((B160/C160)-1)*100,IF(B160+C160&lt;&gt;0,100,0))</f>
        <v>7.4979583669098515</v>
      </c>
      <c r="E160" s="78"/>
      <c r="F160" s="78"/>
      <c r="G160" s="65"/>
    </row>
    <row r="161" spans="1:7" s="16" customFormat="1" ht="11.5" x14ac:dyDescent="0.25">
      <c r="A161" s="79" t="s">
        <v>74</v>
      </c>
      <c r="B161" s="67">
        <v>1706</v>
      </c>
      <c r="C161" s="66">
        <v>2239</v>
      </c>
      <c r="D161" s="98">
        <f>IFERROR(((B161/C161)-1)*100,IF(B161+C161&lt;&gt;0,100,0))</f>
        <v>-23.805270209915143</v>
      </c>
      <c r="E161" s="78"/>
      <c r="F161" s="78"/>
      <c r="G161" s="65"/>
    </row>
    <row r="162" spans="1:7" s="28" customFormat="1" ht="11.5" x14ac:dyDescent="0.25">
      <c r="A162" s="81" t="s">
        <v>34</v>
      </c>
      <c r="B162" s="82">
        <f>SUM(B159:B161)</f>
        <v>995745</v>
      </c>
      <c r="C162" s="82">
        <f>SUM(C159:C161)</f>
        <v>986754</v>
      </c>
      <c r="D162" s="98">
        <f>IFERROR(((B162/C162)-1)*100,IF(B162+C162&lt;&gt;0,100,0))</f>
        <v>0.91116934919950321</v>
      </c>
      <c r="E162" s="82"/>
      <c r="F162" s="82"/>
      <c r="G162" s="65"/>
    </row>
    <row r="163" spans="1:7" s="28" customFormat="1" ht="11.5" x14ac:dyDescent="0.25">
      <c r="A163" s="79"/>
      <c r="B163" s="71"/>
      <c r="C163" s="71"/>
      <c r="D163" s="98"/>
      <c r="E163" s="84"/>
      <c r="F163" s="93"/>
      <c r="G163" s="93"/>
    </row>
    <row r="164" spans="1:7" s="16" customFormat="1" ht="11.5" x14ac:dyDescent="0.25">
      <c r="A164" s="81" t="s">
        <v>35</v>
      </c>
      <c r="B164" s="85"/>
      <c r="C164" s="85"/>
      <c r="D164" s="98"/>
      <c r="E164" s="94"/>
      <c r="F164" s="94"/>
      <c r="G164" s="94"/>
    </row>
    <row r="165" spans="1:7" s="16" customFormat="1" ht="11.5" x14ac:dyDescent="0.25">
      <c r="A165" s="79" t="s">
        <v>75</v>
      </c>
      <c r="B165" s="67">
        <v>126384</v>
      </c>
      <c r="C165" s="66">
        <v>110920</v>
      </c>
      <c r="D165" s="98">
        <f>IFERROR(((B165/C165)-1)*100,IF(B165+C165&lt;&gt;0,100,0))</f>
        <v>13.941579516768844</v>
      </c>
      <c r="E165" s="78"/>
      <c r="F165" s="78"/>
      <c r="G165" s="65"/>
    </row>
    <row r="166" spans="1:7" s="16" customFormat="1" ht="11.5" x14ac:dyDescent="0.25">
      <c r="A166" s="79" t="s">
        <v>91</v>
      </c>
      <c r="B166" s="64">
        <v>0</v>
      </c>
      <c r="C166" s="78">
        <v>0</v>
      </c>
      <c r="D166" s="98">
        <f>IFERROR(((B166/C166)-1)*100,IF(B166+C166&lt;&gt;0,100,0))</f>
        <v>0</v>
      </c>
      <c r="E166" s="78"/>
      <c r="F166" s="78"/>
      <c r="G166" s="65"/>
    </row>
    <row r="167" spans="1:7" s="28" customFormat="1" ht="11.5" x14ac:dyDescent="0.25">
      <c r="A167" s="81" t="s">
        <v>34</v>
      </c>
      <c r="B167" s="82">
        <f>SUM(B165:B166)</f>
        <v>126384</v>
      </c>
      <c r="C167" s="82">
        <f>SUM(C165:C166)</f>
        <v>110920</v>
      </c>
      <c r="D167" s="98">
        <f>IFERROR(((B167/C167)-1)*100,IF(B167+C167&lt;&gt;0,100,0))</f>
        <v>13.941579516768844</v>
      </c>
      <c r="E167" s="82"/>
      <c r="F167" s="82"/>
      <c r="G167" s="65"/>
    </row>
    <row r="168" spans="1:7" s="32" customFormat="1" ht="14" x14ac:dyDescent="0.3">
      <c r="A168" s="36"/>
      <c r="B168" s="36"/>
      <c r="C168" s="36"/>
      <c r="D168" s="36"/>
      <c r="E168" s="44"/>
      <c r="F168" s="33"/>
      <c r="G168" s="33"/>
    </row>
    <row r="169" spans="1:7" ht="15.5" x14ac:dyDescent="0.35">
      <c r="A169" s="122" t="s">
        <v>60</v>
      </c>
      <c r="B169" s="122"/>
      <c r="C169" s="122"/>
      <c r="D169" s="122"/>
      <c r="E169" s="122"/>
      <c r="F169" s="122"/>
      <c r="G169" s="122"/>
    </row>
    <row r="170" spans="1:7" ht="15.5" x14ac:dyDescent="0.35">
      <c r="A170" s="89"/>
      <c r="B170" s="89"/>
      <c r="C170" s="89"/>
      <c r="D170" s="89"/>
      <c r="E170" s="89"/>
      <c r="F170" s="89"/>
      <c r="G170" s="89"/>
    </row>
    <row r="171" spans="1:7" x14ac:dyDescent="0.25">
      <c r="A171" s="50"/>
      <c r="B171" s="50" t="s">
        <v>0</v>
      </c>
      <c r="C171" s="50" t="s">
        <v>0</v>
      </c>
      <c r="D171" s="50" t="s">
        <v>1</v>
      </c>
      <c r="E171" s="50" t="s">
        <v>2</v>
      </c>
      <c r="F171" s="50" t="s">
        <v>2</v>
      </c>
      <c r="G171" s="50" t="s">
        <v>1</v>
      </c>
    </row>
    <row r="172" spans="1:7" x14ac:dyDescent="0.25">
      <c r="A172" s="50"/>
      <c r="B172" s="50" t="s">
        <v>3</v>
      </c>
      <c r="C172" s="50" t="s">
        <v>3</v>
      </c>
      <c r="D172" s="50" t="s">
        <v>4</v>
      </c>
      <c r="E172" s="50" t="s">
        <v>5</v>
      </c>
      <c r="F172" s="50" t="s">
        <v>5</v>
      </c>
      <c r="G172" s="50" t="s">
        <v>6</v>
      </c>
    </row>
    <row r="173" spans="1:7" x14ac:dyDescent="0.25">
      <c r="A173" s="30" t="s">
        <v>31</v>
      </c>
      <c r="B173" s="45" t="s">
        <v>98</v>
      </c>
      <c r="C173" s="45" t="s">
        <v>99</v>
      </c>
      <c r="D173" s="50" t="s">
        <v>0</v>
      </c>
      <c r="E173" s="114">
        <v>2021</v>
      </c>
      <c r="F173" s="114">
        <v>2020</v>
      </c>
      <c r="G173" s="50" t="s">
        <v>7</v>
      </c>
    </row>
    <row r="174" spans="1:7" x14ac:dyDescent="0.25">
      <c r="A174" s="102" t="s">
        <v>33</v>
      </c>
      <c r="B174" s="104"/>
      <c r="C174" s="104"/>
      <c r="D174" s="105"/>
      <c r="E174" s="106"/>
      <c r="F174" s="106"/>
      <c r="G174" s="107"/>
    </row>
    <row r="175" spans="1:7" x14ac:dyDescent="0.25">
      <c r="A175" s="101" t="s">
        <v>31</v>
      </c>
      <c r="B175" s="112">
        <v>16939</v>
      </c>
      <c r="C175" s="113">
        <v>11788</v>
      </c>
      <c r="D175" s="111">
        <f>IFERROR(((B175/C175)-1)*100,IF(B175+C175&lt;&gt;0,100,0))</f>
        <v>43.696979979640304</v>
      </c>
      <c r="E175" s="113">
        <v>411438</v>
      </c>
      <c r="F175" s="113">
        <v>417967</v>
      </c>
      <c r="G175" s="111">
        <f>IFERROR(((E175/F175)-1)*100,IF(E175+F175&lt;&gt;0,100,0))</f>
        <v>-1.5620850449915902</v>
      </c>
    </row>
    <row r="176" spans="1:7" x14ac:dyDescent="0.25">
      <c r="A176" s="101" t="s">
        <v>32</v>
      </c>
      <c r="B176" s="112">
        <v>106469</v>
      </c>
      <c r="C176" s="113">
        <v>84530</v>
      </c>
      <c r="D176" s="111">
        <f t="shared" ref="D176:D178" si="5">IFERROR(((B176/C176)-1)*100,IF(B176+C176&lt;&gt;0,100,0))</f>
        <v>25.954099136401275</v>
      </c>
      <c r="E176" s="113">
        <v>2921416</v>
      </c>
      <c r="F176" s="113">
        <v>2745126</v>
      </c>
      <c r="G176" s="111">
        <f>IFERROR(((E176/F176)-1)*100,IF(E176+F176&lt;&gt;0,100,0))</f>
        <v>6.4219274452247399</v>
      </c>
    </row>
    <row r="177" spans="1:7" x14ac:dyDescent="0.25">
      <c r="A177" s="101" t="s">
        <v>92</v>
      </c>
      <c r="B177" s="112">
        <v>37166592</v>
      </c>
      <c r="C177" s="113">
        <v>26467723</v>
      </c>
      <c r="D177" s="111">
        <f t="shared" si="5"/>
        <v>40.422324957836373</v>
      </c>
      <c r="E177" s="113">
        <v>965205543</v>
      </c>
      <c r="F177" s="113">
        <v>766647149</v>
      </c>
      <c r="G177" s="111">
        <f>IFERROR(((E177/F177)-1)*100,IF(E177+F177&lt;&gt;0,100,0))</f>
        <v>25.899580303532833</v>
      </c>
    </row>
    <row r="178" spans="1:7" x14ac:dyDescent="0.25">
      <c r="A178" s="101" t="s">
        <v>93</v>
      </c>
      <c r="B178" s="112">
        <v>140835</v>
      </c>
      <c r="C178" s="113">
        <v>138683</v>
      </c>
      <c r="D178" s="111">
        <f t="shared" si="5"/>
        <v>1.5517402998204588</v>
      </c>
      <c r="E178" s="100"/>
      <c r="F178" s="100"/>
      <c r="G178" s="111"/>
    </row>
    <row r="179" spans="1:7" x14ac:dyDescent="0.25">
      <c r="A179" s="101"/>
      <c r="B179" s="99"/>
      <c r="C179" s="99"/>
      <c r="D179" s="108"/>
      <c r="E179" s="103"/>
      <c r="F179" s="109"/>
      <c r="G179" s="108"/>
    </row>
    <row r="180" spans="1:7" x14ac:dyDescent="0.25">
      <c r="A180" s="102" t="s">
        <v>35</v>
      </c>
      <c r="B180" s="104"/>
      <c r="C180" s="104"/>
      <c r="D180" s="110"/>
      <c r="E180" s="110"/>
      <c r="F180" s="110"/>
      <c r="G180" s="110"/>
    </row>
    <row r="181" spans="1:7" x14ac:dyDescent="0.25">
      <c r="A181" s="101" t="s">
        <v>31</v>
      </c>
      <c r="B181" s="112">
        <v>429</v>
      </c>
      <c r="C181" s="113">
        <v>433</v>
      </c>
      <c r="D181" s="111">
        <f t="shared" ref="D181:D184" si="6">IFERROR(((B181/C181)-1)*100,IF(B181+C181&lt;&gt;0,100,0))</f>
        <v>-0.92378752886835835</v>
      </c>
      <c r="E181" s="113">
        <v>19021</v>
      </c>
      <c r="F181" s="113">
        <v>19670</v>
      </c>
      <c r="G181" s="111">
        <f t="shared" ref="G181" si="7">IFERROR(((E181/F181)-1)*100,IF(E181+F181&lt;&gt;0,100,0))</f>
        <v>-3.2994407727503838</v>
      </c>
    </row>
    <row r="182" spans="1:7" x14ac:dyDescent="0.25">
      <c r="A182" s="101" t="s">
        <v>32</v>
      </c>
      <c r="B182" s="112">
        <v>2452</v>
      </c>
      <c r="C182" s="113">
        <v>7569</v>
      </c>
      <c r="D182" s="111">
        <f t="shared" si="6"/>
        <v>-67.604703395428729</v>
      </c>
      <c r="E182" s="113">
        <v>230697</v>
      </c>
      <c r="F182" s="113">
        <v>254322</v>
      </c>
      <c r="G182" s="111">
        <f t="shared" ref="G182" si="8">IFERROR(((E182/F182)-1)*100,IF(E182+F182&lt;&gt;0,100,0))</f>
        <v>-9.2894047703305223</v>
      </c>
    </row>
    <row r="183" spans="1:7" x14ac:dyDescent="0.25">
      <c r="A183" s="101" t="s">
        <v>92</v>
      </c>
      <c r="B183" s="112">
        <v>26249</v>
      </c>
      <c r="C183" s="113">
        <v>126228</v>
      </c>
      <c r="D183" s="111">
        <f t="shared" si="6"/>
        <v>-79.205089203663221</v>
      </c>
      <c r="E183" s="113">
        <v>4114358</v>
      </c>
      <c r="F183" s="113">
        <v>2591831</v>
      </c>
      <c r="G183" s="111">
        <f t="shared" ref="G183" si="9">IFERROR(((E183/F183)-1)*100,IF(E183+F183&lt;&gt;0,100,0))</f>
        <v>58.743297691863397</v>
      </c>
    </row>
    <row r="184" spans="1:7" x14ac:dyDescent="0.25">
      <c r="A184" s="101" t="s">
        <v>93</v>
      </c>
      <c r="B184" s="112">
        <v>53004</v>
      </c>
      <c r="C184" s="113">
        <v>72115</v>
      </c>
      <c r="D184" s="111">
        <f t="shared" si="6"/>
        <v>-26.500728003882688</v>
      </c>
      <c r="E184" s="100"/>
      <c r="F184" s="100"/>
      <c r="G184" s="111"/>
    </row>
    <row r="185" spans="1:7" ht="13" x14ac:dyDescent="0.3">
      <c r="A185" s="95"/>
      <c r="B185" s="95"/>
      <c r="C185" s="95"/>
      <c r="D185" s="95"/>
      <c r="E185" s="95"/>
      <c r="F185" s="95"/>
      <c r="G185" s="95"/>
    </row>
    <row r="186" spans="1:7" ht="13" x14ac:dyDescent="0.3">
      <c r="A186" s="96" t="s">
        <v>44</v>
      </c>
      <c r="B186" s="95"/>
      <c r="C186" s="95"/>
      <c r="D186" s="95"/>
      <c r="E186" s="95"/>
      <c r="F186" s="95"/>
      <c r="G186" s="95"/>
    </row>
    <row r="187" spans="1:7" x14ac:dyDescent="0.25">
      <c r="A187" s="96" t="s">
        <v>61</v>
      </c>
      <c r="B187" s="96"/>
      <c r="C187" s="96"/>
      <c r="D187" s="96"/>
      <c r="E187" s="96"/>
      <c r="F187" s="96"/>
      <c r="G187" s="96"/>
    </row>
    <row r="188" spans="1:7" ht="27" customHeight="1" x14ac:dyDescent="0.3">
      <c r="A188" s="121" t="s">
        <v>85</v>
      </c>
      <c r="B188" s="121"/>
      <c r="C188" s="121"/>
      <c r="D188" s="121"/>
      <c r="E188" s="121"/>
      <c r="F188" s="121"/>
      <c r="G188" s="121"/>
    </row>
    <row r="189" spans="1:7" ht="13" x14ac:dyDescent="0.3">
      <c r="A189" s="97"/>
      <c r="B189" s="97"/>
      <c r="C189" s="97"/>
      <c r="D189" s="97"/>
      <c r="E189" s="97"/>
      <c r="F189" s="97"/>
      <c r="G189" s="97"/>
    </row>
    <row r="190" spans="1:7" x14ac:dyDescent="0.25">
      <c r="A190" s="96" t="s">
        <v>62</v>
      </c>
      <c r="B190" s="96"/>
      <c r="C190" s="96"/>
      <c r="D190" s="96"/>
      <c r="E190" s="96"/>
      <c r="F190" s="96"/>
      <c r="G190" s="96"/>
    </row>
    <row r="191" spans="1:7" ht="13" x14ac:dyDescent="0.3">
      <c r="A191" s="97" t="s">
        <v>86</v>
      </c>
      <c r="B191" s="97"/>
      <c r="C191" s="97"/>
      <c r="D191" s="97"/>
      <c r="E191" s="97"/>
      <c r="F191" s="97"/>
      <c r="G191" s="97"/>
    </row>
    <row r="192" spans="1:7" ht="13" x14ac:dyDescent="0.3">
      <c r="A192" s="97"/>
      <c r="B192" s="97"/>
      <c r="C192" s="97"/>
      <c r="D192" s="97"/>
      <c r="E192" s="97"/>
      <c r="F192" s="97"/>
      <c r="G192" s="97"/>
    </row>
    <row r="193" spans="1:7" ht="13" x14ac:dyDescent="0.3">
      <c r="A193" s="97" t="s">
        <v>80</v>
      </c>
      <c r="B193" s="97"/>
      <c r="C193" s="97"/>
      <c r="D193" s="97"/>
      <c r="E193" s="97"/>
      <c r="F193" s="97"/>
      <c r="G193" s="97"/>
    </row>
    <row r="194" spans="1:7" ht="13" x14ac:dyDescent="0.3">
      <c r="A194" s="97" t="s">
        <v>81</v>
      </c>
      <c r="B194" s="97"/>
      <c r="C194" s="97"/>
      <c r="D194" s="97"/>
      <c r="E194" s="97"/>
      <c r="F194" s="97"/>
      <c r="G194" s="97"/>
    </row>
    <row r="195" spans="1:7" ht="13" x14ac:dyDescent="0.3">
      <c r="A195" s="97" t="s">
        <v>82</v>
      </c>
      <c r="B195" s="97"/>
      <c r="C195" s="97"/>
      <c r="D195" s="97"/>
      <c r="E195" s="97"/>
      <c r="F195" s="97"/>
      <c r="G195" s="97"/>
    </row>
    <row r="196" spans="1:7" ht="13" x14ac:dyDescent="0.3">
      <c r="A196" s="35"/>
      <c r="B196" s="35"/>
      <c r="C196" s="34"/>
      <c r="D196" s="34"/>
      <c r="E196" s="34"/>
      <c r="F196" s="34"/>
      <c r="G196" s="34"/>
    </row>
  </sheetData>
  <mergeCells count="1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Mzwandile Riba</cp:lastModifiedBy>
  <cp:lastPrinted>2012-02-27T15:06:04Z</cp:lastPrinted>
  <dcterms:created xsi:type="dcterms:W3CDTF">2009-09-17T12:09:07Z</dcterms:created>
  <dcterms:modified xsi:type="dcterms:W3CDTF">2021-11-22T06:49:13Z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2021-11-22T06:47:52Z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f013d128-cc25-40e0-a53a-635c7eacf62b</vt:lpwstr>
  </property>
  <property fmtid="{D5CDD505-2E9C-101B-9397-08002B2CF9AE}" pid="8" name="MSIP_Label_66d8a90e-c522-4829-9625-db8c70f8b095_ContentBits">
    <vt:lpwstr>0</vt:lpwstr>
  </property>
</Properties>
</file>