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BDA7106-8AFA-4583-A2AC-B059C344BAF1}" xr6:coauthVersionLast="47" xr6:coauthVersionMax="47" xr10:uidLastSave="{00000000-0000-0000-0000-000000000000}"/>
  <bookViews>
    <workbookView xWindow="7080" yWindow="3165" windowWidth="75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G156" i="1" s="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<sst xmlns="http://schemas.openxmlformats.org/spreadsheetml/2006/main" count="270" uniqueCount="102">
  <si>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</si>
  <si>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</si>
  <si>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</si>
  <si>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</si>
  <si>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</si>
  <si>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</si>
  <si>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</si>
  <si>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</si>
  <si>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</si>
  <si>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</si>
  <si>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</si>
  <si>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</si>
  <si>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</si>
  <si>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</si>
  <si>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</si>
  <si>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</si>
  <si>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</si>
  <si>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</si>
  <si>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</si>
  <si>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</si>
  <si>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</si>
  <si>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</si>
  <si>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</si>
  <si>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</si>
  <si>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</si>
  <si>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</si>
  <si>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</si>
  <si>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</si>
  <si>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</si>
  <si>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</si>
  <si>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</si>
  <si>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</si>
  <si>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</si>
  <si>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</si>
  <si>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</si>
  <si>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</si>
  <si>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</si>
  <si>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</si>
  <si>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</si>
  <si>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</si>
  <si>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</si>
  <si>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</si>
  <si>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</si>
  <si>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</si>
  <si>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</si>
  <si>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</si>
  <si>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</si>
  <si>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</si>
  <si>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</si>
  <si>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</si>
  <si>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</si>
  <si>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</si>
  <si>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</si>
  <si>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</si>
  <si>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</si>
  <si>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</si>
  <si>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</si>
  <si>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</si>
  <si>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</si>
  <si>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</si>
  <si>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</si>
  <si>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</si>
  <si>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</si>
  <si>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</si>
  <si>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</si>
  <si>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</si>
  <si>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</si>
  <si>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</si>
  <si>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</si>
  <si>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</si>
  <si>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</si>
  <si>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</si>
  <si>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</si>
  <si>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</si>
  <si>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</si>
  <si>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</si>
  <si>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</si>
  <si>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</si>
  <si>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</si>
  <si>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</si>
  <si>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</si>
  <si>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</si>
  <si>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</si>
  <si>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</si>
  <si>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</si>
  <si>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</si>
  <si>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</si>
  <si>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</si>
  <si>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</si>
  <si>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</si>
  <si>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</si>
  <si>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</si>
  <si>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</si>
  <si>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</si>
  <si>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</si>
  <si>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</si>
  <si>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</si>
  <si>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</si>
  <si>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</si>
  <si>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15 July 2022</t>
  </si>
  <si>
    <t>15.07.2022</t>
  </si>
  <si>
    <t>16.07.2021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</si>
</sst>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1407378</v>
      </c>
      <c r="C11" s="67">
        <v>1700777</v>
      </c>
      <c r="D11" s="98">
        <f>IFERROR(((B11/C11)-1)*100,IF(B11+C11&lt;&gt;0,100,0))</f>
        <v>-17.250880038946903</v>
      </c>
      <c r="E11" s="67">
        <v>45392197</v>
      </c>
      <c r="F11" s="67">
        <v>44432841</v>
      </c>
      <c r="G11" s="98">
        <f>IFERROR(((E11/F11)-1)*100,IF(E11+F11&lt;&gt;0,100,0))</f>
        <v>2.1591146962671059</v>
      </c>
    </row>
    <row r="12" spans="1:7" s="16" customFormat="1" ht="12" x14ac:dyDescent="0.2">
      <c r="A12" s="64" t="s">
        <v>9</v>
      </c>
      <c r="B12" s="67">
        <v>1365064.3810000001</v>
      </c>
      <c r="C12" s="67">
        <v>2278833.7030000002</v>
      </c>
      <c r="D12" s="98">
        <f>IFERROR(((B12/C12)-1)*100,IF(B12+C12&lt;&gt;0,100,0))</f>
        <v>-40.098113381290467</v>
      </c>
      <c r="E12" s="67">
        <v>44758177.303999998</v>
      </c>
      <c r="F12" s="67">
        <v>69354135.931999996</v>
      </c>
      <c r="G12" s="98">
        <f>IFERROR(((E12/F12)-1)*100,IF(E12+F12&lt;&gt;0,100,0))</f>
        <v>-35.464299709704008</v>
      </c>
    </row>
    <row r="13" spans="1:7" s="16" customFormat="1" ht="12" x14ac:dyDescent="0.2">
      <c r="A13" s="64" t="s">
        <v>10</v>
      </c>
      <c r="B13" s="67">
        <v>98859061.610238105</v>
      </c>
      <c r="C13" s="67">
        <v>119725709.269288</v>
      </c>
      <c r="D13" s="98">
        <f>IFERROR(((B13/C13)-1)*100,IF(B13+C13&lt;&gt;0,100,0))</f>
        <v>-17.428710831118543</v>
      </c>
      <c r="E13" s="67">
        <v>3339064964.4892998</v>
      </c>
      <c r="F13" s="67">
        <v>3051505581.2701201</v>
      </c>
      <c r="G13" s="98">
        <f>IFERROR(((E13/F13)-1)*100,IF(E13+F13&lt;&gt;0,100,0))</f>
        <v>9.4235247342883568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420</v>
      </c>
      <c r="C16" s="67">
        <v>388</v>
      </c>
      <c r="D16" s="98">
        <f>IFERROR(((B16/C16)-1)*100,IF(B16+C16&lt;&gt;0,100,0))</f>
        <v>8.2474226804123631</v>
      </c>
      <c r="E16" s="67">
        <v>10897</v>
      </c>
      <c r="F16" s="67">
        <v>9354</v>
      </c>
      <c r="G16" s="98">
        <f>IFERROR(((E16/F16)-1)*100,IF(E16+F16&lt;&gt;0,100,0))</f>
        <v>16.495616848407103</v>
      </c>
    </row>
    <row r="17" spans="1:7" s="16" customFormat="1" ht="12" x14ac:dyDescent="0.2">
      <c r="A17" s="64" t="s">
        <v>9</v>
      </c>
      <c r="B17" s="67">
        <v>126786.36900000001</v>
      </c>
      <c r="C17" s="67">
        <v>331449.95299999998</v>
      </c>
      <c r="D17" s="98">
        <f>IFERROR(((B17/C17)-1)*100,IF(B17+C17&lt;&gt;0,100,0))</f>
        <v>-61.747959879783124</v>
      </c>
      <c r="E17" s="67">
        <v>4557841.4960000003</v>
      </c>
      <c r="F17" s="67">
        <v>6321045.3130000001</v>
      </c>
      <c r="G17" s="98">
        <f>IFERROR(((E17/F17)-1)*100,IF(E17+F17&lt;&gt;0,100,0))</f>
        <v>-27.894180941461634</v>
      </c>
    </row>
    <row r="18" spans="1:7" s="16" customFormat="1" ht="12" x14ac:dyDescent="0.2">
      <c r="A18" s="64" t="s">
        <v>10</v>
      </c>
      <c r="B18" s="67">
        <v>10952211.533543101</v>
      </c>
      <c r="C18" s="67">
        <v>12621703.9823785</v>
      </c>
      <c r="D18" s="98">
        <f>IFERROR(((B18/C18)-1)*100,IF(B18+C18&lt;&gt;0,100,0))</f>
        <v>-13.227155787889034</v>
      </c>
      <c r="E18" s="67">
        <v>312357446.99583101</v>
      </c>
      <c r="F18" s="67">
        <v>231295703.65906399</v>
      </c>
      <c r="G18" s="98">
        <f>IFERROR(((E18/F18)-1)*100,IF(E18+F18&lt;&gt;0,100,0))</f>
        <v>35.046800288281268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14977728.089710001</v>
      </c>
      <c r="C24" s="66">
        <v>18808513.152010001</v>
      </c>
      <c r="D24" s="65">
        <f>B24-C24</f>
        <v>-3830785.0623000003</v>
      </c>
      <c r="E24" s="67">
        <v>543414776.77490997</v>
      </c>
      <c r="F24" s="67">
        <v>545045162.91003001</v>
      </c>
      <c r="G24" s="65">
        <f>E24-F24</f>
        <v>-1630386.1351200342</v>
      </c>
    </row>
    <row r="25" spans="1:7" s="16" customFormat="1" ht="12" x14ac:dyDescent="0.2">
      <c r="A25" s="68" t="s">
        <v>15</v>
      </c>
      <c r="B25" s="66">
        <v>23237522.32739</v>
      </c>
      <c r="C25" s="66">
        <v>27093398.902479999</v>
      </c>
      <c r="D25" s="65">
        <f>B25-C25</f>
        <v>-3855876.5750899985</v>
      </c>
      <c r="E25" s="67">
        <v>572323443.76873004</v>
      </c>
      <c r="F25" s="67">
        <v>599323774.98078001</v>
      </c>
      <c r="G25" s="65">
        <f>E25-F25</f>
        <v>-27000331.212049961</v>
      </c>
    </row>
    <row r="26" spans="1:7" s="28" customFormat="1" ht="12" x14ac:dyDescent="0.2">
      <c r="A26" s="69" t="s">
        <v>16</v>
      </c>
      <c r="B26" s="70">
        <f>B24-B25</f>
        <v>-8259794.2376799993</v>
      </c>
      <c r="C26" s="70">
        <f>C24-C25</f>
        <v>-8284885.7504699975</v>
      </c>
      <c r="D26" s="70"/>
      <c r="E26" s="70">
        <f>E24-E25</f>
        <v>-28908666.993820071</v>
      </c>
      <c r="F26" s="70">
        <f>F24-F25</f>
        <v>-54278612.070749998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65088.8965389</v>
      </c>
      <c r="C33" s="132">
        <v>66529.529217550007</v>
      </c>
      <c r="D33" s="98">
        <f t="shared" ref="D33:D42" si="0">IFERROR(((B33/C33)-1)*100,IF(B33+C33&lt;&gt;0,100,0))</f>
        <v>-2.1654033864258571</v>
      </c>
      <c r="E33" s="64"/>
      <c r="F33" s="132">
        <v>68327.399999999994</v>
      </c>
      <c r="G33" s="132">
        <v>64118.05</v>
      </c>
    </row>
    <row r="34" spans="1:7" s="16" customFormat="1" ht="12" x14ac:dyDescent="0.2">
      <c r="A34" s="64" t="s">
        <v>23</v>
      </c>
      <c r="B34" s="132">
        <v>73529.917511299995</v>
      </c>
      <c r="C34" s="132">
        <v>73299.557375289995</v>
      </c>
      <c r="D34" s="98">
        <f t="shared" si="0"/>
        <v>0.31427220607973538</v>
      </c>
      <c r="E34" s="64"/>
      <c r="F34" s="132">
        <v>74635.39</v>
      </c>
      <c r="G34" s="132">
        <v>71747.570000000007</v>
      </c>
    </row>
    <row r="35" spans="1:7" s="16" customFormat="1" ht="12" x14ac:dyDescent="0.2">
      <c r="A35" s="64" t="s">
        <v>24</v>
      </c>
      <c r="B35" s="132">
        <v>65186.539445549999</v>
      </c>
      <c r="C35" s="132">
        <v>56001.344204649999</v>
      </c>
      <c r="D35" s="98">
        <f t="shared" si="0"/>
        <v>16.401740657034658</v>
      </c>
      <c r="E35" s="64"/>
      <c r="F35" s="132">
        <v>66122.87</v>
      </c>
      <c r="G35" s="132">
        <v>64241.98</v>
      </c>
    </row>
    <row r="36" spans="1:7" s="16" customFormat="1" ht="12" x14ac:dyDescent="0.2">
      <c r="A36" s="64" t="s">
        <v>25</v>
      </c>
      <c r="B36" s="132">
        <v>58905.463865559999</v>
      </c>
      <c r="C36" s="132">
        <v>60437.579847679997</v>
      </c>
      <c r="D36" s="98">
        <f t="shared" si="0"/>
        <v>-2.5350386067433006</v>
      </c>
      <c r="E36" s="64"/>
      <c r="F36" s="132">
        <v>62107.37</v>
      </c>
      <c r="G36" s="132">
        <v>57945.61</v>
      </c>
    </row>
    <row r="37" spans="1:7" s="16" customFormat="1" ht="12" x14ac:dyDescent="0.2">
      <c r="A37" s="64" t="s">
        <v>79</v>
      </c>
      <c r="B37" s="132">
        <v>57466.137420519997</v>
      </c>
      <c r="C37" s="132">
        <v>64822.158125659997</v>
      </c>
      <c r="D37" s="98">
        <f t="shared" si="0"/>
        <v>-11.348003395505746</v>
      </c>
      <c r="E37" s="64"/>
      <c r="F37" s="132">
        <v>64788.74</v>
      </c>
      <c r="G37" s="132">
        <v>56535.17</v>
      </c>
    </row>
    <row r="38" spans="1:7" s="16" customFormat="1" ht="12" x14ac:dyDescent="0.2">
      <c r="A38" s="64" t="s">
        <v>26</v>
      </c>
      <c r="B38" s="132">
        <v>80898.015992770001</v>
      </c>
      <c r="C38" s="132">
        <v>87249.649618240001</v>
      </c>
      <c r="D38" s="98">
        <f t="shared" si="0"/>
        <v>-7.2798385475030702</v>
      </c>
      <c r="E38" s="64"/>
      <c r="F38" s="132">
        <v>83493</v>
      </c>
      <c r="G38" s="132">
        <v>79609.94</v>
      </c>
    </row>
    <row r="39" spans="1:7" s="16" customFormat="1" ht="12" x14ac:dyDescent="0.2">
      <c r="A39" s="64" t="s">
        <v>27</v>
      </c>
      <c r="B39" s="132">
        <v>14677.88948869</v>
      </c>
      <c r="C39" s="132">
        <v>12748.240407310001</v>
      </c>
      <c r="D39" s="98">
        <f t="shared" si="0"/>
        <v>15.136591558733969</v>
      </c>
      <c r="E39" s="64"/>
      <c r="F39" s="132">
        <v>14873.85</v>
      </c>
      <c r="G39" s="132">
        <v>14195.16</v>
      </c>
    </row>
    <row r="40" spans="1:7" s="16" customFormat="1" ht="12" x14ac:dyDescent="0.2">
      <c r="A40" s="64" t="s">
        <v>28</v>
      </c>
      <c r="B40" s="132">
        <v>82117.075432030004</v>
      </c>
      <c r="C40" s="132">
        <v>83282.569610659993</v>
      </c>
      <c r="D40" s="98">
        <f t="shared" si="0"/>
        <v>-1.3994455071194234</v>
      </c>
      <c r="E40" s="64"/>
      <c r="F40" s="132">
        <v>84351.05</v>
      </c>
      <c r="G40" s="132">
        <v>80636.58</v>
      </c>
    </row>
    <row r="41" spans="1:7" s="16" customFormat="1" ht="12" x14ac:dyDescent="0.2">
      <c r="A41" s="64" t="s">
        <v>29</v>
      </c>
      <c r="B41" s="72"/>
      <c r="C41" s="72"/>
      <c r="D41" s="98">
        <f t="shared" si="0"/>
        <v>0</v>
      </c>
      <c r="E41" s="64"/>
      <c r="F41" s="72"/>
      <c r="G41" s="72"/>
    </row>
    <row r="42" spans="1:7" s="16" customFormat="1" ht="12" x14ac:dyDescent="0.2">
      <c r="A42" s="64" t="s">
        <v>78</v>
      </c>
      <c r="B42" s="132">
        <v>1262.25042674</v>
      </c>
      <c r="C42" s="132">
        <v>1113.2652102699999</v>
      </c>
      <c r="D42" s="98">
        <f t="shared" si="0"/>
        <v>13.382724538195777</v>
      </c>
      <c r="E42" s="64"/>
      <c r="F42" s="132">
        <v>1330.9</v>
      </c>
      <c r="G42" s="132">
        <v>1253.0999999999999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19346.5195201766</v>
      </c>
      <c r="D48" s="72"/>
      <c r="E48" s="133">
        <v>18725.612714508701</v>
      </c>
      <c r="F48" s="72"/>
      <c r="G48" s="98">
        <f>IFERROR(((C48/E48)-1)*100,IF(C48+E48&lt;&gt;0,100,0))</f>
        <v>3.3158156965769958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1736</v>
      </c>
      <c r="D54" s="75"/>
      <c r="E54" s="134">
        <v>378894</v>
      </c>
      <c r="F54" s="134">
        <v>39050605.954999998</v>
      </c>
      <c r="G54" s="134">
        <v>8898003.7919999994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7558</v>
      </c>
      <c r="C68" s="66">
        <v>5840</v>
      </c>
      <c r="D68" s="98">
        <f>IFERROR(((B68/C68)-1)*100,IF(B68+C68&lt;&gt;0,100,0))</f>
        <v>29.417808219178077</v>
      </c>
      <c r="E68" s="66">
        <v>182549</v>
      </c>
      <c r="F68" s="66">
        <v>184573</v>
      </c>
      <c r="G68" s="98">
        <f>IFERROR(((E68/F68)-1)*100,IF(E68+F68&lt;&gt;0,100,0))</f>
        <v>-1.0965850909938069</v>
      </c>
    </row>
    <row r="69" spans="1:7" s="16" customFormat="1" ht="12" x14ac:dyDescent="0.2">
      <c r="A69" s="79" t="s">
        <v>54</v>
      </c>
      <c r="B69" s="67">
        <v>201759492.796</v>
      </c>
      <c r="C69" s="66">
        <v>182821310.79899999</v>
      </c>
      <c r="D69" s="98">
        <f>IFERROR(((B69/C69)-1)*100,IF(B69+C69&lt;&gt;0,100,0))</f>
        <v>10.358848163943701</v>
      </c>
      <c r="E69" s="66">
        <v>5535121210.3109999</v>
      </c>
      <c r="F69" s="66">
        <v>5820037427.3959999</v>
      </c>
      <c r="G69" s="98">
        <f>IFERROR(((E69/F69)-1)*100,IF(E69+F69&lt;&gt;0,100,0))</f>
        <v>-4.895436165819933</v>
      </c>
    </row>
    <row r="70" spans="1:7" s="62" customFormat="1" ht="12" x14ac:dyDescent="0.2">
      <c r="A70" s="79" t="s">
        <v>55</v>
      </c>
      <c r="B70" s="67">
        <v>183919909.37897</v>
      </c>
      <c r="C70" s="66">
        <v>178313970.7455</v>
      </c>
      <c r="D70" s="98">
        <f>IFERROR(((B70/C70)-1)*100,IF(B70+C70&lt;&gt;0,100,0))</f>
        <v>3.1438583359635341</v>
      </c>
      <c r="E70" s="66">
        <v>5343574872.9717197</v>
      </c>
      <c r="F70" s="66">
        <v>5720546230.7599497</v>
      </c>
      <c r="G70" s="98">
        <f>IFERROR(((E70/F70)-1)*100,IF(E70+F70&lt;&gt;0,100,0))</f>
        <v>-6.5897790627268638</v>
      </c>
    </row>
    <row r="71" spans="1:7" s="16" customFormat="1" ht="12" x14ac:dyDescent="0.2">
      <c r="A71" s="79" t="s">
        <v>94</v>
      </c>
      <c r="B71" s="98">
        <f>IFERROR(B69/B68/1000,)</f>
        <v>26.694825720560996</v>
      </c>
      <c r="C71" s="98">
        <f>IFERROR(C69/C68/1000,)</f>
        <v>31.305018972431505</v>
      </c>
      <c r="D71" s="98">
        <f>IFERROR(((B71/C71)-1)*100,IF(B71+C71&lt;&gt;0,100,0))</f>
        <v>-14.726690489887373</v>
      </c>
      <c r="E71" s="98">
        <f>IFERROR(E69/E68/1000,)</f>
        <v>30.321290230628488</v>
      </c>
      <c r="F71" s="98">
        <f>IFERROR(F69/F68/1000,)</f>
        <v>31.532442054883433</v>
      </c>
      <c r="G71" s="98">
        <f>IFERROR(((E71/F71)-1)*100,IF(E71+F71&lt;&gt;0,100,0))</f>
        <v>-3.8409705856174647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2910</v>
      </c>
      <c r="C74" s="66">
        <v>3092</v>
      </c>
      <c r="D74" s="98">
        <f>IFERROR(((B74/C74)-1)*100,IF(B74+C74&lt;&gt;0,100,0))</f>
        <v>-5.8861578266494181</v>
      </c>
      <c r="E74" s="66">
        <v>77090</v>
      </c>
      <c r="F74" s="66">
        <v>80720</v>
      </c>
      <c r="G74" s="98">
        <f>IFERROR(((E74/F74)-1)*100,IF(E74+F74&lt;&gt;0,100,0))</f>
        <v>-4.497026759167488</v>
      </c>
    </row>
    <row r="75" spans="1:7" s="16" customFormat="1" ht="12" x14ac:dyDescent="0.2">
      <c r="A75" s="79" t="s">
        <v>54</v>
      </c>
      <c r="B75" s="67">
        <v>513586507.70099998</v>
      </c>
      <c r="C75" s="66">
        <v>496469028.63200003</v>
      </c>
      <c r="D75" s="98">
        <f>IFERROR(((B75/C75)-1)*100,IF(B75+C75&lt;&gt;0,100,0))</f>
        <v>3.4478442927580844</v>
      </c>
      <c r="E75" s="66">
        <v>14729357742.57</v>
      </c>
      <c r="F75" s="66">
        <v>12481345711.801001</v>
      </c>
      <c r="G75" s="98">
        <f>IFERROR(((E75/F75)-1)*100,IF(E75+F75&lt;&gt;0,100,0))</f>
        <v>18.010974799324121</v>
      </c>
    </row>
    <row r="76" spans="1:7" s="16" customFormat="1" ht="12" x14ac:dyDescent="0.2">
      <c r="A76" s="79" t="s">
        <v>55</v>
      </c>
      <c r="B76" s="67">
        <v>477942542.91576999</v>
      </c>
      <c r="C76" s="66">
        <v>477754430.91566002</v>
      </c>
      <c r="D76" s="98">
        <f>IFERROR(((B76/C76)-1)*100,IF(B76+C76&lt;&gt;0,100,0))</f>
        <v>3.9374203133912822E-2</v>
      </c>
      <c r="E76" s="66">
        <v>13892098774.2292</v>
      </c>
      <c r="F76" s="66">
        <v>12075156481.2153</v>
      </c>
      <c r="G76" s="98">
        <f>IFERROR(((E76/F76)-1)*100,IF(E76+F76&lt;&gt;0,100,0))</f>
        <v>15.046946147989249</v>
      </c>
    </row>
    <row r="77" spans="1:7" s="16" customFormat="1" ht="12" x14ac:dyDescent="0.2">
      <c r="A77" s="79" t="s">
        <v>94</v>
      </c>
      <c r="B77" s="98">
        <f>IFERROR(B75/B74/1000,)</f>
        <v>176.49020883195877</v>
      </c>
      <c r="C77" s="98">
        <f>IFERROR(C75/C74/1000,)</f>
        <v>160.56566255886159</v>
      </c>
      <c r="D77" s="98">
        <f>IFERROR(((B77/C77)-1)*100,IF(B77+C77&lt;&gt;0,100,0))</f>
        <v>9.9177781969786984</v>
      </c>
      <c r="E77" s="98">
        <f>IFERROR(E75/E74/1000,)</f>
        <v>191.06703518705407</v>
      </c>
      <c r="F77" s="98">
        <f>IFERROR(F75/F74/1000,)</f>
        <v>154.62519464570121</v>
      </c>
      <c r="G77" s="98">
        <f>IFERROR(((E77/F77)-1)*100,IF(E77+F77&lt;&gt;0,100,0))</f>
        <v>23.567854271649246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215</v>
      </c>
      <c r="C80" s="66">
        <v>157</v>
      </c>
      <c r="D80" s="98">
        <f>IFERROR(((B80/C80)-1)*100,IF(B80+C80&lt;&gt;0,100,0))</f>
        <v>36.942675159235662</v>
      </c>
      <c r="E80" s="66">
        <v>5597</v>
      </c>
      <c r="F80" s="66">
        <v>4575</v>
      </c>
      <c r="G80" s="98">
        <f>IFERROR(((E80/F80)-1)*100,IF(E80+F80&lt;&gt;0,100,0))</f>
        <v>22.338797814207645</v>
      </c>
    </row>
    <row r="81" spans="1:7" s="16" customFormat="1" ht="12" x14ac:dyDescent="0.2">
      <c r="A81" s="79" t="s">
        <v>54</v>
      </c>
      <c r="B81" s="67">
        <v>22361724.949000001</v>
      </c>
      <c r="C81" s="66">
        <v>16243523.007999999</v>
      </c>
      <c r="D81" s="98">
        <f>IFERROR(((B81/C81)-1)*100,IF(B81+C81&lt;&gt;0,100,0))</f>
        <v>37.665486347923192</v>
      </c>
      <c r="E81" s="66">
        <v>652472070.24399996</v>
      </c>
      <c r="F81" s="66">
        <v>396502921.917</v>
      </c>
      <c r="G81" s="98">
        <f>IFERROR(((E81/F81)-1)*100,IF(E81+F81&lt;&gt;0,100,0))</f>
        <v>64.55668651556168</v>
      </c>
    </row>
    <row r="82" spans="1:7" s="16" customFormat="1" ht="12" x14ac:dyDescent="0.2">
      <c r="A82" s="79" t="s">
        <v>55</v>
      </c>
      <c r="B82" s="67">
        <v>6984000.5782901598</v>
      </c>
      <c r="C82" s="66">
        <v>4972454.7872402295</v>
      </c>
      <c r="D82" s="98">
        <f>IFERROR(((B82/C82)-1)*100,IF(B82+C82&lt;&gt;0,100,0))</f>
        <v>40.453777402094019</v>
      </c>
      <c r="E82" s="66">
        <v>274120629.49828899</v>
      </c>
      <c r="F82" s="66">
        <v>118324990.94863699</v>
      </c>
      <c r="G82" s="98">
        <f>IFERROR(((E82/F82)-1)*100,IF(E82+F82&lt;&gt;0,100,0))</f>
        <v>131.6675685335826</v>
      </c>
    </row>
    <row r="83" spans="1:7" s="32" customFormat="1" x14ac:dyDescent="0.2">
      <c r="A83" s="79" t="s">
        <v>94</v>
      </c>
      <c r="B83" s="98">
        <f>IFERROR(B81/B80/1000,)</f>
        <v>104.00802301860466</v>
      </c>
      <c r="C83" s="98">
        <f>IFERROR(C81/C80/1000,)</f>
        <v>103.46192998726114</v>
      </c>
      <c r="D83" s="98">
        <f>IFERROR(((B83/C83)-1)*100,IF(B83+C83&lt;&gt;0,100,0))</f>
        <v>0.52782026336717358</v>
      </c>
      <c r="E83" s="98">
        <f>IFERROR(E81/E80/1000,)</f>
        <v>116.57532075111666</v>
      </c>
      <c r="F83" s="98">
        <f>IFERROR(F81/F80/1000,)</f>
        <v>86.667305337049186</v>
      </c>
      <c r="G83" s="98">
        <f>IFERROR(((E83/F83)-1)*100,IF(E83+F83&lt;&gt;0,100,0))</f>
        <v>34.508994248471424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10683</v>
      </c>
      <c r="C86" s="64">
        <f>C68+C74+C80</f>
        <v>9089</v>
      </c>
      <c r="D86" s="98">
        <f>IFERROR(((B86/C86)-1)*100,IF(B86+C86&lt;&gt;0,100,0))</f>
        <v>17.537682913411821</v>
      </c>
      <c r="E86" s="64">
        <f>E68+E74+E80</f>
        <v>265236</v>
      </c>
      <c r="F86" s="64">
        <f>F68+F74+F80</f>
        <v>269868</v>
      </c>
      <c r="G86" s="98">
        <f>IFERROR(((E86/F86)-1)*100,IF(E86+F86&lt;&gt;0,100,0))</f>
        <v>-1.7163946818444575</v>
      </c>
    </row>
    <row r="87" spans="1:7" s="62" customFormat="1" ht="12" x14ac:dyDescent="0.2">
      <c r="A87" s="79" t="s">
        <v>54</v>
      </c>
      <c r="B87" s="64">
        <f t="shared" ref="B87:C87" si="1">B69+B75+B81</f>
        <v>737707725.44599998</v>
      </c>
      <c r="C87" s="64">
        <f t="shared" si="1"/>
        <v>695533862.43900001</v>
      </c>
      <c r="D87" s="98">
        <f>IFERROR(((B87/C87)-1)*100,IF(B87+C87&lt;&gt;0,100,0))</f>
        <v>6.0635240474289143</v>
      </c>
      <c r="E87" s="64">
        <f t="shared" ref="E87:F87" si="2">E69+E75+E81</f>
        <v>20916951023.125</v>
      </c>
      <c r="F87" s="64">
        <f t="shared" si="2"/>
        <v>18697886061.113998</v>
      </c>
      <c r="G87" s="98">
        <f>IFERROR(((E87/F87)-1)*100,IF(E87+F87&lt;&gt;0,100,0))</f>
        <v>11.867999167167852</v>
      </c>
    </row>
    <row r="88" spans="1:7" s="62" customFormat="1" ht="12" x14ac:dyDescent="0.2">
      <c r="A88" s="79" t="s">
        <v>55</v>
      </c>
      <c r="B88" s="64">
        <f t="shared" ref="B88:C88" si="3">B70+B76+B82</f>
        <v>668846452.87303007</v>
      </c>
      <c r="C88" s="64">
        <f t="shared" si="3"/>
        <v>661040856.44840026</v>
      </c>
      <c r="D88" s="98">
        <f>IFERROR(((B88/C88)-1)*100,IF(B88+C88&lt;&gt;0,100,0))</f>
        <v>1.1808039319335384</v>
      </c>
      <c r="E88" s="64">
        <f t="shared" ref="E88:F88" si="4">E70+E76+E82</f>
        <v>19509794276.699207</v>
      </c>
      <c r="F88" s="64">
        <f t="shared" si="4"/>
        <v>17914027702.923885</v>
      </c>
      <c r="G88" s="98">
        <f>IFERROR(((E88/F88)-1)*100,IF(E88+F88&lt;&gt;0,100,0))</f>
        <v>8.9079161885792235</v>
      </c>
    </row>
    <row r="89" spans="1:7" s="63" customFormat="1" x14ac:dyDescent="0.2">
      <c r="A89" s="79" t="s">
        <v>95</v>
      </c>
      <c r="B89" s="98">
        <f>IFERROR((B75/B87)*100,IF(B75+B87&lt;&gt;0,100,0))</f>
        <v>69.619239433950369</v>
      </c>
      <c r="C89" s="98">
        <f>IFERROR((C75/C87)*100,IF(C75+C87&lt;&gt;0,100,0))</f>
        <v>71.379562583919707</v>
      </c>
      <c r="D89" s="98">
        <f>IFERROR(((B89/C89)-1)*100,IF(B89+C89&lt;&gt;0,100,0))</f>
        <v>-2.4661444904481633</v>
      </c>
      <c r="E89" s="98">
        <f>IFERROR((E75/E87)*100,IF(E75+E87&lt;&gt;0,100,0))</f>
        <v>70.418282885903267</v>
      </c>
      <c r="F89" s="98">
        <f>IFERROR((F75/F87)*100,IF(F75+F87&lt;&gt;0,100,0))</f>
        <v>66.752710285033018</v>
      </c>
      <c r="G89" s="98">
        <f>IFERROR(((E89/F89)-1)*100,IF(E89+F89&lt;&gt;0,100,0))</f>
        <v>5.4912715681779911</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67387985.358999997</v>
      </c>
      <c r="C97" s="135">
        <v>61799182.714000002</v>
      </c>
      <c r="D97" s="65">
        <f>B97-C97</f>
        <v>5588802.6449999958</v>
      </c>
      <c r="E97" s="135">
        <v>1837646885.194</v>
      </c>
      <c r="F97" s="135">
        <v>1797139141.7290001</v>
      </c>
      <c r="G97" s="80">
        <f>E97-F97</f>
        <v>40507743.464999914</v>
      </c>
    </row>
    <row r="98" spans="1:7" s="62" customFormat="1" ht="13.5" x14ac:dyDescent="0.2">
      <c r="A98" s="114" t="s">
        <v>88</v>
      </c>
      <c r="B98" s="66">
        <v>70588710.738999993</v>
      </c>
      <c r="C98" s="135">
        <v>59148042.685999997</v>
      </c>
      <c r="D98" s="65">
        <f>B98-C98</f>
        <v>11440668.052999996</v>
      </c>
      <c r="E98" s="135">
        <v>1810985633.2969999</v>
      </c>
      <c r="F98" s="135">
        <v>1764422042.3069999</v>
      </c>
      <c r="G98" s="80">
        <f>E98-F98</f>
        <v>46563590.99000001</v>
      </c>
    </row>
    <row r="99" spans="1:7" s="62" customFormat="1" ht="12" x14ac:dyDescent="0.2">
      <c r="A99" s="115" t="s">
        <v>16</v>
      </c>
      <c r="B99" s="65">
        <f>B97-B98</f>
        <v>-3200725.3799999952</v>
      </c>
      <c r="C99" s="65">
        <f>C97-C98</f>
        <v>2651140.0280000046</v>
      </c>
      <c r="D99" s="82"/>
      <c r="E99" s="65">
        <f>E97-E98</f>
        <v>26661251.897000074</v>
      </c>
      <c r="F99" s="82">
        <f>F97-F98</f>
        <v>32717099.42200017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16994972.193999998</v>
      </c>
      <c r="C102" s="135">
        <v>26539165.973000001</v>
      </c>
      <c r="D102" s="65">
        <f>B102-C102</f>
        <v>-9544193.7790000029</v>
      </c>
      <c r="E102" s="135">
        <v>645475746.30200005</v>
      </c>
      <c r="F102" s="135">
        <v>674173206.829</v>
      </c>
      <c r="G102" s="80">
        <f>E102-F102</f>
        <v>-28697460.52699995</v>
      </c>
    </row>
    <row r="103" spans="1:7" s="16" customFormat="1" ht="13.5" x14ac:dyDescent="0.2">
      <c r="A103" s="79" t="s">
        <v>88</v>
      </c>
      <c r="B103" s="66">
        <v>29035665.857999999</v>
      </c>
      <c r="C103" s="135">
        <v>25454037.530000001</v>
      </c>
      <c r="D103" s="65">
        <f>B103-C103</f>
        <v>3581628.3279999979</v>
      </c>
      <c r="E103" s="135">
        <v>750033161.39600003</v>
      </c>
      <c r="F103" s="135">
        <v>717950472.10099995</v>
      </c>
      <c r="G103" s="80">
        <f>E103-F103</f>
        <v>32082689.295000076</v>
      </c>
    </row>
    <row r="104" spans="1:7" s="28" customFormat="1" ht="12" x14ac:dyDescent="0.2">
      <c r="A104" s="81" t="s">
        <v>16</v>
      </c>
      <c r="B104" s="65">
        <f>B102-B103</f>
        <v>-12040693.664000001</v>
      </c>
      <c r="C104" s="65">
        <f>C102-C103</f>
        <v>1085128.443</v>
      </c>
      <c r="D104" s="82"/>
      <c r="E104" s="65">
        <f>E102-E103</f>
        <v>-104557415.09399998</v>
      </c>
      <c r="F104" s="82">
        <f>F102-F103</f>
        <v>-43777265.271999955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791.77052017061499</v>
      </c>
      <c r="C111" s="137">
        <v>794.16793141037294</v>
      </c>
      <c r="D111" s="98">
        <f>IFERROR(((B111/C111)-1)*100,IF(B111+C111&lt;&gt;0,100,0))</f>
        <v>-0.30187711502028813</v>
      </c>
      <c r="E111" s="84"/>
      <c r="F111" s="136">
        <v>802.349748005062</v>
      </c>
      <c r="G111" s="136">
        <v>786.11882511813405</v>
      </c>
    </row>
    <row r="112" spans="1:7" s="16" customFormat="1" ht="12" x14ac:dyDescent="0.2">
      <c r="A112" s="79" t="s">
        <v>50</v>
      </c>
      <c r="B112" s="136">
        <v>780.47796062331099</v>
      </c>
      <c r="C112" s="137">
        <v>784.410136094839</v>
      </c>
      <c r="D112" s="98">
        <f>IFERROR(((B112/C112)-1)*100,IF(B112+C112&lt;&gt;0,100,0))</f>
        <v>-0.50129075219556007</v>
      </c>
      <c r="E112" s="84"/>
      <c r="F112" s="136">
        <v>791.10326419380795</v>
      </c>
      <c r="G112" s="136">
        <v>774.89571621267999</v>
      </c>
    </row>
    <row r="113" spans="1:7" s="16" customFormat="1" ht="12" x14ac:dyDescent="0.2">
      <c r="A113" s="79" t="s">
        <v>51</v>
      </c>
      <c r="B113" s="136">
        <v>849.01221219736101</v>
      </c>
      <c r="C113" s="137">
        <v>835.21416060656497</v>
      </c>
      <c r="D113" s="98">
        <f>IFERROR(((B113/C113)-1)*100,IF(B113+C113&lt;&gt;0,100,0))</f>
        <v>1.6520375541496213</v>
      </c>
      <c r="E113" s="84"/>
      <c r="F113" s="136">
        <v>857.79504857733502</v>
      </c>
      <c r="G113" s="136">
        <v>843.09699499494798</v>
      </c>
    </row>
    <row r="114" spans="1:7" s="28" customFormat="1" ht="12" x14ac:dyDescent="0.2">
      <c r="A114" s="81" t="s">
        <v>52</v>
      </c>
      <c r="B114" s="85"/>
      <c r="C114" s="84"/>
      <c r="D114" s="86"/>
      <c r="E114" s="84"/>
      <c r="F114" s="71"/>
      <c r="G114" s="71"/>
    </row>
    <row r="115" spans="1:7" s="16" customFormat="1" ht="12" x14ac:dyDescent="0.2">
      <c r="A115" s="79" t="s">
        <v>56</v>
      </c>
      <c r="B115" s="136">
        <v>622.62230740739903</v>
      </c>
      <c r="C115" s="137">
        <v>599.42740887916898</v>
      </c>
      <c r="D115" s="98">
        <f>IFERROR(((B115/C115)-1)*100,IF(B115+C115&lt;&gt;0,100,0))</f>
        <v>3.8695091656887559</v>
      </c>
      <c r="E115" s="84"/>
      <c r="F115" s="136">
        <v>623.12832253533895</v>
      </c>
      <c r="G115" s="136">
        <v>622.45228957297502</v>
      </c>
    </row>
    <row r="116" spans="1:7" s="16" customFormat="1" ht="12" x14ac:dyDescent="0.2">
      <c r="A116" s="79" t="s">
        <v>57</v>
      </c>
      <c r="B116" s="136">
        <v>797.42344655366605</v>
      </c>
      <c r="C116" s="137">
        <v>789.08972568248396</v>
      </c>
      <c r="D116" s="98">
        <f>IFERROR(((B116/C116)-1)*100,IF(B116+C116&lt;&gt;0,100,0))</f>
        <v>1.056118284137364</v>
      </c>
      <c r="E116" s="84"/>
      <c r="F116" s="136">
        <v>805.49079954259798</v>
      </c>
      <c r="G116" s="136">
        <v>796.39444494258601</v>
      </c>
    </row>
    <row r="117" spans="1:7" s="16" customFormat="1" ht="12" x14ac:dyDescent="0.2">
      <c r="A117" s="79" t="s">
        <v>59</v>
      </c>
      <c r="B117" s="136">
        <v>889.01043964001803</v>
      </c>
      <c r="C117" s="137">
        <v>905.56573406194104</v>
      </c>
      <c r="D117" s="98">
        <f>IFERROR(((B117/C117)-1)*100,IF(B117+C117&lt;&gt;0,100,0))</f>
        <v>-1.8281714732804377</v>
      </c>
      <c r="E117" s="84"/>
      <c r="F117" s="136">
        <v>900.97679005377802</v>
      </c>
      <c r="G117" s="136">
        <v>884.913322523793</v>
      </c>
    </row>
    <row r="118" spans="1:7" s="16" customFormat="1" ht="12" x14ac:dyDescent="0.2">
      <c r="A118" s="79" t="s">
        <v>58</v>
      </c>
      <c r="B118" s="136">
        <v>845.88344383461595</v>
      </c>
      <c r="C118" s="137">
        <v>844.13305131509003</v>
      </c>
      <c r="D118" s="98">
        <f>IFERROR(((B118/C118)-1)*100,IF(B118+C118&lt;&gt;0,100,0))</f>
        <v>0.20735978964441237</v>
      </c>
      <c r="E118" s="84"/>
      <c r="F118" s="136">
        <v>858.31364561030603</v>
      </c>
      <c r="G118" s="136">
        <v>836.56997802394505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795</v>
      </c>
      <c r="C127" s="66">
        <v>399</v>
      </c>
      <c r="D127" s="98">
        <f>IFERROR(((B127/C127)-1)*100,IF(B127+C127&lt;&gt;0,100,0))</f>
        <v>99.248120300751879</v>
      </c>
      <c r="E127" s="66">
        <v>7662</v>
      </c>
      <c r="F127" s="66">
        <v>6088</v>
      </c>
      <c r="G127" s="98">
        <f>IFERROR(((E127/F127)-1)*100,IF(E127+F127&lt;&gt;0,100,0))</f>
        <v>25.854139290407364</v>
      </c>
    </row>
    <row r="128" spans="1:7" s="16" customFormat="1" ht="12" x14ac:dyDescent="0.2">
      <c r="A128" s="79" t="s">
        <v>74</v>
      </c>
      <c r="B128" s="67">
        <v>3</v>
      </c>
      <c r="C128" s="66">
        <v>7</v>
      </c>
      <c r="D128" s="98">
        <f>IFERROR(((B128/C128)-1)*100,IF(B128+C128&lt;&gt;0,100,0))</f>
        <v>-57.142857142857139</v>
      </c>
      <c r="E128" s="66">
        <v>193</v>
      </c>
      <c r="F128" s="66">
        <v>240</v>
      </c>
      <c r="G128" s="98">
        <f>IFERROR(((E128/F128)-1)*100,IF(E128+F128&lt;&gt;0,100,0))</f>
        <v>-19.583333333333329</v>
      </c>
    </row>
    <row r="129" spans="1:7" s="28" customFormat="1" ht="12" x14ac:dyDescent="0.2">
      <c r="A129" s="81" t="s">
        <v>34</v>
      </c>
      <c r="B129" s="82">
        <f>SUM(B126:B128)</f>
        <v>798</v>
      </c>
      <c r="C129" s="82">
        <f>SUM(C126:C128)</f>
        <v>406</v>
      </c>
      <c r="D129" s="98">
        <f>IFERROR(((B129/C129)-1)*100,IF(B129+C129&lt;&gt;0,100,0))</f>
        <v>96.551724137931032</v>
      </c>
      <c r="E129" s="82">
        <f>SUM(E126:E128)</f>
        <v>7862</v>
      </c>
      <c r="F129" s="82">
        <f>SUM(F126:F128)</f>
        <v>6339</v>
      </c>
      <c r="G129" s="98">
        <f>IFERROR(((E129/F129)-1)*100,IF(E129+F129&lt;&gt;0,100,0))</f>
        <v>24.025871588578653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75</v>
      </c>
      <c r="C132" s="66">
        <v>0</v>
      </c>
      <c r="D132" s="98">
        <f>IFERROR(((B132/C132)-1)*100,IF(B132+C132&lt;&gt;0,100,0))</f>
        <v>100</v>
      </c>
      <c r="E132" s="66">
        <v>596</v>
      </c>
      <c r="F132" s="66">
        <v>661</v>
      </c>
      <c r="G132" s="98">
        <f>IFERROR(((E132/F132)-1)*100,IF(E132+F132&lt;&gt;0,100,0))</f>
        <v>-9.8335854765506774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75</v>
      </c>
      <c r="C134" s="82">
        <f>SUM(C132:C133)</f>
        <v>0</v>
      </c>
      <c r="D134" s="98">
        <f>IFERROR(((B134/C134)-1)*100,IF(B134+C134&lt;&gt;0,100,0))</f>
        <v>100</v>
      </c>
      <c r="E134" s="82">
        <f>SUM(E132:E133)</f>
        <v>596</v>
      </c>
      <c r="F134" s="82">
        <f>SUM(F132:F133)</f>
        <v>661</v>
      </c>
      <c r="G134" s="98">
        <f>IFERROR(((E134/F134)-1)*100,IF(E134+F134&lt;&gt;0,100,0))</f>
        <v>-9.8335854765506774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1069294</v>
      </c>
      <c r="C138" s="66">
        <v>735570</v>
      </c>
      <c r="D138" s="98">
        <f>IFERROR(((B138/C138)-1)*100,IF(B138+C138&lt;&gt;0,100,0))</f>
        <v>45.369441385592133</v>
      </c>
      <c r="E138" s="66">
        <v>7179066</v>
      </c>
      <c r="F138" s="66">
        <v>6554692</v>
      </c>
      <c r="G138" s="98">
        <f>IFERROR(((E138/F138)-1)*100,IF(E138+F138&lt;&gt;0,100,0))</f>
        <v>9.525603949049021</v>
      </c>
    </row>
    <row r="139" spans="1:7" s="16" customFormat="1" ht="12" x14ac:dyDescent="0.2">
      <c r="A139" s="79" t="s">
        <v>74</v>
      </c>
      <c r="B139" s="67">
        <v>211</v>
      </c>
      <c r="C139" s="66">
        <v>243</v>
      </c>
      <c r="D139" s="98">
        <f>IFERROR(((B139/C139)-1)*100,IF(B139+C139&lt;&gt;0,100,0))</f>
        <v>-13.168724279835386</v>
      </c>
      <c r="E139" s="66">
        <v>7894</v>
      </c>
      <c r="F139" s="66">
        <v>10117</v>
      </c>
      <c r="G139" s="98">
        <f>IFERROR(((E139/F139)-1)*100,IF(E139+F139&lt;&gt;0,100,0))</f>
        <v>-21.972916872590687</v>
      </c>
    </row>
    <row r="140" spans="1:7" s="16" customFormat="1" ht="12" x14ac:dyDescent="0.2">
      <c r="A140" s="81" t="s">
        <v>34</v>
      </c>
      <c r="B140" s="82">
        <f>SUM(B137:B139)</f>
        <v>1069505</v>
      </c>
      <c r="C140" s="82">
        <f>SUM(C137:C139)</f>
        <v>735813</v>
      </c>
      <c r="D140" s="98">
        <f>IFERROR(((B140/C140)-1)*100,IF(B140+C140&lt;&gt;0,100,0))</f>
        <v>45.350109334844582</v>
      </c>
      <c r="E140" s="82">
        <f>SUM(E137:E139)</f>
        <v>7187282</v>
      </c>
      <c r="F140" s="82">
        <f>SUM(F137:F139)</f>
        <v>6645680</v>
      </c>
      <c r="G140" s="98">
        <f>IFERROR(((E140/F140)-1)*100,IF(E140+F140&lt;&gt;0,100,0))</f>
        <v>8.1496852090380489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23545</v>
      </c>
      <c r="C143" s="66">
        <v>0</v>
      </c>
      <c r="D143" s="98">
        <f>IFERROR(((B143/C143)-1)*100,)</f>
        <v>0</v>
      </c>
      <c r="E143" s="66">
        <v>313087</v>
      </c>
      <c r="F143" s="66">
        <v>323229</v>
      </c>
      <c r="G143" s="98">
        <f>IFERROR(((E143/F143)-1)*100,)</f>
        <v>-3.1377135096170239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23545</v>
      </c>
      <c r="C145" s="82">
        <f>SUM(C143:C144)</f>
        <v>0</v>
      </c>
      <c r="D145" s="98">
        <f>IFERROR(((B145/C145)-1)*100,)</f>
        <v>0</v>
      </c>
      <c r="E145" s="82">
        <f>SUM(E143:E144)</f>
        <v>313087</v>
      </c>
      <c r="F145" s="82">
        <f>SUM(F143:F144)</f>
        <v>323229</v>
      </c>
      <c r="G145" s="98">
        <f>IFERROR(((E145/F145)-1)*100,)</f>
        <v>-3.1377135096170239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87778985.441850007</v>
      </c>
      <c r="C149" s="66">
        <v>69748162.550129995</v>
      </c>
      <c r="D149" s="98">
        <f>IFERROR(((B149/C149)-1)*100,IF(B149+C149&lt;&gt;0,100,0))</f>
        <v>25.851323149567907</v>
      </c>
      <c r="E149" s="66">
        <v>649891501.74849999</v>
      </c>
      <c r="F149" s="66">
        <v>616664821.82683003</v>
      </c>
      <c r="G149" s="98">
        <f>IFERROR(((E149/F149)-1)*100,IF(E149+F149&lt;&gt;0,100,0))</f>
        <v>5.3881263768603027</v>
      </c>
    </row>
    <row r="150" spans="1:7" s="32" customFormat="1" x14ac:dyDescent="0.2">
      <c r="A150" s="79" t="s">
        <v>74</v>
      </c>
      <c r="B150" s="67">
        <v>1605638.22</v>
      </c>
      <c r="C150" s="66">
        <v>1937371.93</v>
      </c>
      <c r="D150" s="98">
        <f>IFERROR(((B150/C150)-1)*100,IF(B150+C150&lt;&gt;0,100,0))</f>
        <v>-17.122871703834374</v>
      </c>
      <c r="E150" s="66">
        <v>53390301.479999997</v>
      </c>
      <c r="F150" s="66">
        <v>54924769.259999998</v>
      </c>
      <c r="G150" s="98">
        <f>IFERROR(((E150/F150)-1)*100,IF(E150+F150&lt;&gt;0,100,0))</f>
        <v>-2.7937628153451466</v>
      </c>
    </row>
    <row r="151" spans="1:7" s="16" customFormat="1" ht="12" x14ac:dyDescent="0.2">
      <c r="A151" s="81" t="s">
        <v>34</v>
      </c>
      <c r="B151" s="82">
        <f>SUM(B148:B150)</f>
        <v>89384623.661850005</v>
      </c>
      <c r="C151" s="82">
        <f>SUM(C148:C150)</f>
        <v>71685534.480130002</v>
      </c>
      <c r="D151" s="98">
        <f>IFERROR(((B151/C151)-1)*100,IF(B151+C151&lt;&gt;0,100,0))</f>
        <v>24.689903353689701</v>
      </c>
      <c r="E151" s="82">
        <f>SUM(E148:E150)</f>
        <v>703289346.72549999</v>
      </c>
      <c r="F151" s="82">
        <f>SUM(F148:F150)</f>
        <v>673521607.74933004</v>
      </c>
      <c r="G151" s="98">
        <f>IFERROR(((E151/F151)-1)*100,IF(E151+F151&lt;&gt;0,100,0))</f>
        <v>4.4197155122674081</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60370.22</v>
      </c>
      <c r="C154" s="66">
        <v>0</v>
      </c>
      <c r="D154" s="98">
        <f>IFERROR(((B154/C154)-1)*100,IF(B154+C154&lt;&gt;0,100,0))</f>
        <v>100</v>
      </c>
      <c r="E154" s="66">
        <v>538119.97600999998</v>
      </c>
      <c r="F154" s="66">
        <v>620441.93732999999</v>
      </c>
      <c r="G154" s="98">
        <f>IFERROR(((E154/F154)-1)*100,IF(E154+F154&lt;&gt;0,100,0))</f>
        <v>-13.26827803972488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60370.22</v>
      </c>
      <c r="C156" s="82">
        <f>SUM(C154:C155)</f>
        <v>0</v>
      </c>
      <c r="D156" s="98">
        <f>IFERROR(((B156/C156)-1)*100,IF(B156+C156&lt;&gt;0,100,0))</f>
        <v>100</v>
      </c>
      <c r="E156" s="82">
        <f>SUM(E154:E155)</f>
        <v>538119.97600999998</v>
      </c>
      <c r="F156" s="82">
        <f>SUM(F154:F155)</f>
        <v>620441.93732999999</v>
      </c>
      <c r="G156" s="98">
        <f>IFERROR(((E156/F156)-1)*100,IF(E156+F156&lt;&gt;0,100,0))</f>
        <v>-13.26827803972488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1523872</v>
      </c>
      <c r="C160" s="66">
        <v>1098898</v>
      </c>
      <c r="D160" s="98">
        <f>IFERROR(((B160/C160)-1)*100,IF(B160+C160&lt;&gt;0,100,0))</f>
        <v>38.67274305713542</v>
      </c>
      <c r="E160" s="78"/>
      <c r="F160" s="78"/>
      <c r="G160" s="65"/>
    </row>
    <row r="161" spans="1:7" s="16" customFormat="1" ht="12" x14ac:dyDescent="0.2">
      <c r="A161" s="79" t="s">
        <v>74</v>
      </c>
      <c r="B161" s="67">
        <v>1770</v>
      </c>
      <c r="C161" s="66">
        <v>1674</v>
      </c>
      <c r="D161" s="98">
        <f>IFERROR(((B161/C161)-1)*100,IF(B161+C161&lt;&gt;0,100,0))</f>
        <v>5.7347670250896154</v>
      </c>
      <c r="E161" s="78"/>
      <c r="F161" s="78"/>
      <c r="G161" s="65"/>
    </row>
    <row r="162" spans="1:7" s="28" customFormat="1" ht="12" x14ac:dyDescent="0.2">
      <c r="A162" s="81" t="s">
        <v>34</v>
      </c>
      <c r="B162" s="82">
        <f>SUM(B159:B161)</f>
        <v>1525957</v>
      </c>
      <c r="C162" s="82">
        <f>SUM(C159:C161)</f>
        <v>1131043</v>
      </c>
      <c r="D162" s="98">
        <f>IFERROR(((B162/C162)-1)*100,IF(B162+C162&lt;&gt;0,100,0))</f>
        <v>34.915913895404515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152293</v>
      </c>
      <c r="C165" s="66">
        <v>120456</v>
      </c>
      <c r="D165" s="98">
        <f>IFERROR(((B165/C165)-1)*100,IF(B165+C165&lt;&gt;0,100,0))</f>
        <v>26.430397821611209</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152293</v>
      </c>
      <c r="C167" s="82">
        <f>SUM(C165:C166)</f>
        <v>120456</v>
      </c>
      <c r="D167" s="98">
        <f>IFERROR(((B167/C167)-1)*100,IF(B167+C167&lt;&gt;0,100,0))</f>
        <v>26.430397821611209</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8599</v>
      </c>
      <c r="C175" s="113">
        <v>8815</v>
      </c>
      <c r="D175" s="111">
        <f>IFERROR(((B175/C175)-1)*100,IF(B175+C175&lt;&gt;0,100,0))</f>
        <v>-2.4503686897334065</v>
      </c>
      <c r="E175" s="113">
        <v>278021</v>
      </c>
      <c r="F175" s="113">
        <v>250686</v>
      </c>
      <c r="G175" s="111">
        <f>IFERROR(((E175/F175)-1)*100,IF(E175+F175&lt;&gt;0,100,0))</f>
        <v>10.904079206656924</v>
      </c>
    </row>
    <row r="176" spans="1:7" x14ac:dyDescent="0.2">
      <c r="A176" s="101" t="s">
        <v>32</v>
      </c>
      <c r="B176" s="112">
        <v>57824</v>
      </c>
      <c r="C176" s="113">
        <v>66250</v>
      </c>
      <c r="D176" s="111">
        <f t="shared" ref="D176:D178" si="5">IFERROR(((B176/C176)-1)*100,IF(B176+C176&lt;&gt;0,100,0))</f>
        <v>-12.718490566037733</v>
      </c>
      <c r="E176" s="113">
        <v>1823589</v>
      </c>
      <c r="F176" s="113">
        <v>1822782</v>
      </c>
      <c r="G176" s="111">
        <f>IFERROR(((E176/F176)-1)*100,IF(E176+F176&lt;&gt;0,100,0))</f>
        <v>4.4272984920845637E-2</v>
      </c>
    </row>
    <row r="177" spans="1:7" x14ac:dyDescent="0.2">
      <c r="A177" s="101" t="s">
        <v>92</v>
      </c>
      <c r="B177" s="112">
        <v>24905276</v>
      </c>
      <c r="C177" s="113">
        <v>21437575</v>
      </c>
      <c r="D177" s="111">
        <f t="shared" si="5"/>
        <v>16.175808131283496</v>
      </c>
      <c r="E177" s="113">
        <v>756859540</v>
      </c>
      <c r="F177" s="113">
        <v>598362733</v>
      </c>
      <c r="G177" s="111">
        <f>IFERROR(((E177/F177)-1)*100,IF(E177+F177&lt;&gt;0,100,0))</f>
        <v>26.48841551433987</v>
      </c>
    </row>
    <row r="178" spans="1:7" x14ac:dyDescent="0.2">
      <c r="A178" s="101" t="s">
        <v>93</v>
      </c>
      <c r="B178" s="112">
        <v>109756</v>
      </c>
      <c r="C178" s="113">
        <v>137631</v>
      </c>
      <c r="D178" s="111">
        <f t="shared" si="5"/>
        <v>-20.25343127638396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312</v>
      </c>
      <c r="C181" s="113">
        <v>328</v>
      </c>
      <c r="D181" s="111">
        <f t="shared" ref="D181:D184" si="6">IFERROR(((B181/C181)-1)*100,IF(B181+C181&lt;&gt;0,100,0))</f>
        <v>-4.8780487804878092</v>
      </c>
      <c r="E181" s="113">
        <v>11243</v>
      </c>
      <c r="F181" s="113">
        <v>12082</v>
      </c>
      <c r="G181" s="111">
        <f t="shared" ref="G181" si="7">IFERROR(((E181/F181)-1)*100,IF(E181+F181&lt;&gt;0,100,0))</f>
        <v>-6.9442145340175454</v>
      </c>
    </row>
    <row r="182" spans="1:7" x14ac:dyDescent="0.2">
      <c r="A182" s="101" t="s">
        <v>32</v>
      </c>
      <c r="B182" s="112">
        <v>2683</v>
      </c>
      <c r="C182" s="113">
        <v>3564</v>
      </c>
      <c r="D182" s="111">
        <f t="shared" si="6"/>
        <v>-24.719416386083047</v>
      </c>
      <c r="E182" s="113">
        <v>154191</v>
      </c>
      <c r="F182" s="113">
        <v>157935</v>
      </c>
      <c r="G182" s="111">
        <f t="shared" ref="G182" si="8">IFERROR(((E182/F182)-1)*100,IF(E182+F182&lt;&gt;0,100,0))</f>
        <v>-2.370595498147976</v>
      </c>
    </row>
    <row r="183" spans="1:7" x14ac:dyDescent="0.2">
      <c r="A183" s="101" t="s">
        <v>92</v>
      </c>
      <c r="B183" s="112">
        <v>125305</v>
      </c>
      <c r="C183" s="113">
        <v>54443</v>
      </c>
      <c r="D183" s="111">
        <f t="shared" si="6"/>
        <v>130.15814705288099</v>
      </c>
      <c r="E183" s="113">
        <v>3221133</v>
      </c>
      <c r="F183" s="113">
        <v>3278992</v>
      </c>
      <c r="G183" s="111">
        <f t="shared" ref="G183" si="9">IFERROR(((E183/F183)-1)*100,IF(E183+F183&lt;&gt;0,100,0))</f>
        <v>-1.7645361745316834</v>
      </c>
    </row>
    <row r="184" spans="1:7" x14ac:dyDescent="0.2">
      <c r="A184" s="101" t="s">
        <v>93</v>
      </c>
      <c r="B184" s="112">
        <v>32637</v>
      </c>
      <c r="C184" s="113">
        <v>37020</v>
      </c>
      <c r="D184" s="111">
        <f t="shared" si="6"/>
        <v>-11.839546191247974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2022-07-18T06:39:12Z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